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9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9월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<sst xmlns="http://schemas.openxmlformats.org/spreadsheetml/2006/main" count="177" uniqueCount="88">
  <si>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</si>
  <si>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</si>
  <si>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</si>
  <si>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</si>
  <si>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</si>
  <si>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</si>
  <si>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</si>
  <si>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</si>
  <si>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</si>
  <si>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</si>
  <si>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</si>
  <si>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</si>
  <si>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</si>
  <si>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</si>
  <si>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</si>
  <si>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</si>
  <si>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</si>
  <si>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</si>
  <si>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</si>
  <si>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</si>
  <si>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</si>
  <si>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</si>
  <si>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</si>
  <si>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</si>
  <si>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</si>
  <si>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</si>
  <si>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</si>
  <si>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</si>
  <si>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</si>
  <si>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</si>
  <si>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</si>
  <si>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</si>
  <si>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</si>
  <si>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</si>
  <si>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</si>
  <si>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</si>
  <si>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</si>
  <si>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</si>
  <si>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</si>
  <si>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</si>
  <si>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</si>
  <si>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</si>
  <si>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</si>
  <si>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</si>
  <si>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</si>
  <si>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</si>
  <si>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</si>
  <si>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</si>
  <si>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</si>
  <si>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</si>
  <si>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</si>
  <si>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</si>
  <si>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</si>
  <si>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</si>
  <si>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</si>
  <si>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</si>
  <si>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</si>
  <si>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</si>
  <si>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</si>
  <si>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</si>
  <si>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</si>
  <si>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</si>
  <si>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</si>
  <si>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</si>
  <si>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</si>
  <si>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</si>
  <si>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</si>
  <si>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</si>
  <si>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</si>
  <si>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</si>
  <si>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</si>
  <si>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</si>
  <si>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</si>
  <si>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</si>
  <si>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일일호프 티켓판매대금</t>
  </si>
  <si>
    <t>2019년 9월 바다의별 후원금 결산서</t>
  </si>
  <si>
    <t>2019. 9. 30 기준 (단위 : 원)</t>
  </si>
  <si>
    <t>2019년도 9월 바다의별 비지정후원금 사용내역(직,간접비)</t>
  </si>
  <si>
    <t>2019. 9. 30기준 (단위 : 원)</t>
  </si>
  <si>
    <t>2019년도 9월 바다의별 지정후원금 사용내역(직,간접비)</t>
  </si>
  <si>
    <t>2019. 9. 30일 기준 (단위 : 원)</t>
  </si>
  <si>
    <t>직원단체복구입 200만원/ 행사용앞치마구입 10만원</t>
  </si>
  <si>
    <t>전기요금/ 전화요금</t>
  </si>
  <si>
    <t>퇴직연금정산수수료 외</t>
  </si>
  <si>
    <t>보수교육 (권**)</t>
  </si>
  <si>
    <t>냉장고구입여입50만원/세단기구입134,830원</t>
  </si>
  <si>
    <r>
      <t xml:space="preserve">결연후원금 </t>
    </r>
    <r>
      <rPr>
        <sz val="8"/>
        <rFont val="맑은 고딕"/>
        <family val="3"/>
      </rPr>
      <t>김○○</t>
    </r>
  </si>
  <si>
    <t>굿바디 1,240,000원/ 태권도 361,700원/ 일일호프 2,094,150원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</si>
</sst>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B22" sqref="B22:D2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7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18.75" customHeight="1" thickBot="1">
      <c r="L2" s="4" t="s">
        <v>76</v>
      </c>
    </row>
    <row r="3" spans="1:12" ht="16.5" customHeight="1">
      <c r="A3" s="140" t="s">
        <v>29</v>
      </c>
      <c r="B3" s="141"/>
      <c r="C3" s="141"/>
      <c r="D3" s="142"/>
      <c r="E3" s="148" t="s">
        <v>30</v>
      </c>
      <c r="F3" s="149"/>
      <c r="G3" s="149"/>
      <c r="H3" s="149"/>
      <c r="I3" s="149"/>
      <c r="J3" s="149"/>
      <c r="K3" s="150"/>
      <c r="L3" s="145" t="s">
        <v>31</v>
      </c>
    </row>
    <row r="4" spans="1:12" ht="16.5" customHeight="1" thickBot="1">
      <c r="A4" s="143" t="s">
        <v>32</v>
      </c>
      <c r="B4" s="144"/>
      <c r="C4" s="5" t="s">
        <v>33</v>
      </c>
      <c r="D4" s="6" t="s">
        <v>31</v>
      </c>
      <c r="E4" s="133" t="s">
        <v>32</v>
      </c>
      <c r="F4" s="134"/>
      <c r="G4" s="135"/>
      <c r="H4" s="41" t="s">
        <v>34</v>
      </c>
      <c r="I4" s="42" t="s">
        <v>35</v>
      </c>
      <c r="J4" s="41" t="s">
        <v>36</v>
      </c>
      <c r="K4" s="42" t="s">
        <v>35</v>
      </c>
      <c r="L4" s="146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6887740</v>
      </c>
      <c r="D5" s="20"/>
      <c r="E5" s="126" t="s">
        <v>58</v>
      </c>
      <c r="F5" s="136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35288000</v>
      </c>
      <c r="D6" s="23"/>
      <c r="E6" s="127"/>
      <c r="F6" s="137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7"/>
      <c r="F7" s="137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7"/>
      <c r="F8" s="137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42175740</v>
      </c>
      <c r="D9" s="48"/>
      <c r="E9" s="127"/>
      <c r="F9" s="137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7"/>
      <c r="F10" s="138"/>
      <c r="G10" s="23" t="s">
        <v>28</v>
      </c>
      <c r="H10" s="43">
        <f>'2019년 비지정후원 직간접비사용내역'!H10+'2019년 비지정후원 직간접비사용내역'!I10</f>
        <v>0</v>
      </c>
      <c r="I10" s="44">
        <f t="shared" si="0"/>
        <v>0</v>
      </c>
      <c r="J10" s="43">
        <f>'2019년 지정후원 직간접비사용내역'!H10+'2019년 지정후원 직간접비사용내역'!I10</f>
        <v>2100000</v>
      </c>
      <c r="K10" s="44">
        <f t="shared" si="1"/>
        <v>0.3575167905206977</v>
      </c>
      <c r="L10" s="46"/>
    </row>
    <row r="11" spans="1:12" ht="19.5" customHeight="1">
      <c r="A11" s="88"/>
      <c r="B11" s="80"/>
      <c r="C11" s="80"/>
      <c r="D11" s="81"/>
      <c r="E11" s="127"/>
      <c r="F11" s="139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7"/>
      <c r="F12" s="137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7"/>
      <c r="F13" s="138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13" t="s">
        <v>64</v>
      </c>
      <c r="B14" s="115">
        <v>35601383</v>
      </c>
      <c r="C14" s="95" t="s">
        <v>69</v>
      </c>
      <c r="D14" s="78">
        <v>19179589</v>
      </c>
      <c r="E14" s="127"/>
      <c r="F14" s="139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14"/>
      <c r="B15" s="116"/>
      <c r="C15" s="96" t="s">
        <v>36</v>
      </c>
      <c r="D15" s="81">
        <v>16421794</v>
      </c>
      <c r="E15" s="127"/>
      <c r="F15" s="137"/>
      <c r="G15" s="23" t="s">
        <v>51</v>
      </c>
      <c r="H15" s="43">
        <f>'2019년 비지정후원 직간접비사용내역'!H15+'2019년 비지정후원 직간접비사용내역'!I15</f>
        <v>3566700</v>
      </c>
      <c r="I15" s="44">
        <f t="shared" si="0"/>
        <v>0.48026402604712287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42175740</v>
      </c>
      <c r="C16" s="97" t="s">
        <v>72</v>
      </c>
      <c r="D16" s="81">
        <v>0</v>
      </c>
      <c r="E16" s="127"/>
      <c r="F16" s="137"/>
      <c r="G16" s="23" t="s">
        <v>4</v>
      </c>
      <c r="H16" s="43">
        <f>'2019년 비지정후원 직간접비사용내역'!H16+'2019년 비지정후원 직간접비사용내역'!I16</f>
        <v>2100900</v>
      </c>
      <c r="I16" s="44">
        <f t="shared" si="0"/>
        <v>0.28289082129767024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13300390</v>
      </c>
      <c r="D17" s="81"/>
      <c r="E17" s="127"/>
      <c r="F17" s="137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64476733</v>
      </c>
      <c r="D18" s="84"/>
      <c r="E18" s="127"/>
      <c r="F18" s="137"/>
      <c r="G18" s="23" t="s">
        <v>17</v>
      </c>
      <c r="H18" s="43">
        <f>'2019년 비지정후원 직간접비사용내역'!H18+'2019년 비지정후원 직간접비사용내역'!I18</f>
        <v>714000</v>
      </c>
      <c r="I18" s="44">
        <f t="shared" si="0"/>
        <v>0.0961416756659225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77777123</v>
      </c>
      <c r="C19" s="93">
        <f>C17+C18</f>
        <v>77777123</v>
      </c>
      <c r="D19" s="94"/>
      <c r="E19" s="128"/>
      <c r="F19" s="138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48000</v>
      </c>
      <c r="K19" s="44">
        <f t="shared" si="1"/>
        <v>0.008171812354758804</v>
      </c>
      <c r="L19" s="46"/>
    </row>
    <row r="20" spans="1:12" ht="19.5" customHeight="1">
      <c r="A20" s="76"/>
      <c r="B20" s="77"/>
      <c r="C20" s="77"/>
      <c r="D20" s="78"/>
      <c r="E20" s="129" t="s">
        <v>59</v>
      </c>
      <c r="F20" s="131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7"/>
      <c r="F21" s="132"/>
      <c r="G21" s="23" t="s">
        <v>25</v>
      </c>
      <c r="H21" s="43">
        <f>'2019년 비지정후원 직간접비사용내역'!H21+'2019년 비지정후원 직간접비사용내역'!I21</f>
        <v>-365170</v>
      </c>
      <c r="I21" s="44">
        <f t="shared" si="0"/>
        <v>-0.04917094636263994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21">
        <v>45685944</v>
      </c>
      <c r="C22" s="121"/>
      <c r="D22" s="122"/>
      <c r="E22" s="130"/>
      <c r="F22" s="128"/>
      <c r="G22" s="23" t="s">
        <v>11</v>
      </c>
      <c r="H22" s="43">
        <f>'2019년 비지정후원 직간접비사용내역'!H22+'2019년 비지정후원 직간접비사용내역'!I22</f>
        <v>0</v>
      </c>
      <c r="I22" s="44">
        <f t="shared" si="0"/>
        <v>0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19">
        <v>150000</v>
      </c>
      <c r="C23" s="119"/>
      <c r="D23" s="120"/>
      <c r="E23" s="129" t="s">
        <v>60</v>
      </c>
      <c r="F23" s="131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17">
        <v>18640789</v>
      </c>
      <c r="C24" s="117"/>
      <c r="D24" s="118"/>
      <c r="E24" s="127"/>
      <c r="F24" s="132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23">
        <f>B22+B23+B24</f>
        <v>64476733</v>
      </c>
      <c r="B25" s="124"/>
      <c r="C25" s="124"/>
      <c r="D25" s="125"/>
      <c r="E25" s="127"/>
      <c r="F25" s="132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7"/>
      <c r="F26" s="132"/>
      <c r="G26" s="23" t="s">
        <v>23</v>
      </c>
      <c r="H26" s="43">
        <f>'2019년 비지정후원 직간접비사용내역'!H26+'2019년 비지정후원 직간접비사용내역'!I26</f>
        <v>48000</v>
      </c>
      <c r="I26" s="44">
        <f t="shared" si="0"/>
        <v>0.006463305927120839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7"/>
      <c r="F27" s="132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7"/>
      <c r="F28" s="128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7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1362110</v>
      </c>
      <c r="I29" s="44">
        <f t="shared" si="0"/>
        <v>0.18341111742480348</v>
      </c>
      <c r="J29" s="43">
        <f>'2019년 지정후원 직간접비사용내역'!H29+'2019년 지정후원 직간접비사용내역'!I29</f>
        <v>3695850</v>
      </c>
      <c r="K29" s="44">
        <f t="shared" si="1"/>
        <v>0.6292040144028193</v>
      </c>
      <c r="L29" s="46"/>
    </row>
    <row r="30" spans="1:12" ht="19.5" customHeight="1">
      <c r="A30" s="79"/>
      <c r="B30" s="80"/>
      <c r="C30" s="80"/>
      <c r="D30" s="81"/>
      <c r="E30" s="130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30000</v>
      </c>
      <c r="K30" s="44">
        <f>J30/$J$31</f>
        <v>0.005107382721724252</v>
      </c>
      <c r="L30" s="46"/>
    </row>
    <row r="31" spans="1:12" ht="14.25" thickBot="1">
      <c r="A31" s="89"/>
      <c r="B31" s="90"/>
      <c r="C31" s="90"/>
      <c r="D31" s="91"/>
      <c r="E31" s="133" t="s">
        <v>41</v>
      </c>
      <c r="F31" s="134"/>
      <c r="G31" s="135"/>
      <c r="H31" s="49">
        <f>SUM(H5:H30)</f>
        <v>7426540</v>
      </c>
      <c r="I31" s="50">
        <f>SUM(H5:H10,H14:H18,H22:H30)/$H$31</f>
        <v>1.04917094636264</v>
      </c>
      <c r="J31" s="49">
        <f>SUM(J5:J30)</f>
        <v>5873850</v>
      </c>
      <c r="K31" s="50">
        <f>SUM(J5:J10,J14:J18,J22:J30)/$J$31</f>
        <v>0.9918281876452412</v>
      </c>
      <c r="L31" s="51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I27" sqref="I2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2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3" t="s">
        <v>1</v>
      </c>
      <c r="B5" s="61" t="s">
        <v>38</v>
      </c>
      <c r="C5" s="60">
        <v>6882000</v>
      </c>
      <c r="D5" s="12"/>
      <c r="E5" s="159" t="s">
        <v>55</v>
      </c>
      <c r="F5" s="161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5740</v>
      </c>
      <c r="D6" s="12"/>
      <c r="E6" s="155"/>
      <c r="F6" s="132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5"/>
      <c r="F7" s="132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5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5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5"/>
      <c r="F10" s="128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5"/>
      <c r="F11" s="139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5"/>
      <c r="F12" s="137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5"/>
      <c r="F13" s="138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5"/>
      <c r="F14" s="139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68">
        <v>3566700</v>
      </c>
      <c r="I15" s="69">
        <v>0</v>
      </c>
      <c r="J15" s="25" t="s">
        <v>83</v>
      </c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68">
        <v>2100900</v>
      </c>
      <c r="I16" s="69">
        <v>0</v>
      </c>
      <c r="J16" s="25" t="s">
        <v>82</v>
      </c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68">
        <v>714000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68">
        <v>0</v>
      </c>
      <c r="I21" s="69">
        <v>-365170</v>
      </c>
      <c r="J21" s="25" t="s">
        <v>85</v>
      </c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68">
        <v>48000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5"/>
      <c r="F29" s="54" t="s">
        <v>61</v>
      </c>
      <c r="G29" s="23" t="s">
        <v>54</v>
      </c>
      <c r="H29" s="68">
        <v>1362110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6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6887740</v>
      </c>
      <c r="D31" s="32"/>
      <c r="E31" s="55"/>
      <c r="F31" s="157" t="s">
        <v>22</v>
      </c>
      <c r="G31" s="158"/>
      <c r="H31" s="33">
        <f>SUM(H5:H30)</f>
        <v>7791710</v>
      </c>
      <c r="I31" s="34">
        <f>SUM(I5:I30)</f>
        <v>-365170</v>
      </c>
      <c r="J31" s="35"/>
      <c r="L31" s="36"/>
      <c r="M31" s="36"/>
    </row>
    <row r="32" spans="6:10" ht="27" customHeight="1" thickBot="1">
      <c r="F32" s="157" t="s">
        <v>63</v>
      </c>
      <c r="G32" s="158"/>
      <c r="H32" s="106">
        <f>H31/(H31+I31)</f>
        <v>1.04917094636264</v>
      </c>
      <c r="I32" s="107">
        <f>I31/(H31+I31)</f>
        <v>-0.04917094636263994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4">
      <selection activeCell="J23" sqref="J23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3" t="s">
        <v>1</v>
      </c>
      <c r="B5" s="98" t="s">
        <v>42</v>
      </c>
      <c r="C5" s="100">
        <v>180000</v>
      </c>
      <c r="D5" s="102"/>
      <c r="E5" s="159" t="s">
        <v>55</v>
      </c>
      <c r="F5" s="161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150000</v>
      </c>
      <c r="D6" s="102"/>
      <c r="E6" s="155"/>
      <c r="F6" s="132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74</v>
      </c>
      <c r="C7" s="18">
        <v>34958000</v>
      </c>
      <c r="D7" s="109"/>
      <c r="E7" s="155"/>
      <c r="F7" s="132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/>
      <c r="C8" s="18"/>
      <c r="D8" s="109"/>
      <c r="E8" s="155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5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5"/>
      <c r="F10" s="128"/>
      <c r="G10" s="23" t="s">
        <v>28</v>
      </c>
      <c r="H10" s="68">
        <v>2100000</v>
      </c>
      <c r="I10" s="69">
        <v>0</v>
      </c>
      <c r="J10" s="25" t="s">
        <v>81</v>
      </c>
    </row>
    <row r="11" spans="1:10" ht="19.5" customHeight="1">
      <c r="A11" s="14"/>
      <c r="B11" s="75"/>
      <c r="C11" s="75"/>
      <c r="D11" s="23"/>
      <c r="E11" s="155"/>
      <c r="F11" s="139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5"/>
      <c r="F12" s="137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5"/>
      <c r="F13" s="137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5"/>
      <c r="F14" s="139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68">
        <v>0</v>
      </c>
      <c r="I19" s="69">
        <v>48000</v>
      </c>
      <c r="J19" s="103" t="s">
        <v>84</v>
      </c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68">
        <v>0</v>
      </c>
      <c r="I21" s="69">
        <v>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5"/>
      <c r="F29" s="54" t="s">
        <v>61</v>
      </c>
      <c r="G29" s="23" t="s">
        <v>54</v>
      </c>
      <c r="H29" s="68">
        <v>3695850</v>
      </c>
      <c r="I29" s="69">
        <v>0</v>
      </c>
      <c r="J29" s="25" t="s">
        <v>87</v>
      </c>
    </row>
    <row r="30" spans="1:10" ht="19.5" customHeight="1" thickBot="1">
      <c r="A30" s="28"/>
      <c r="B30" s="29"/>
      <c r="C30" s="29"/>
      <c r="D30" s="27"/>
      <c r="E30" s="156"/>
      <c r="F30" s="58" t="s">
        <v>62</v>
      </c>
      <c r="G30" s="57" t="s">
        <v>42</v>
      </c>
      <c r="H30" s="72">
        <v>30000</v>
      </c>
      <c r="I30" s="73">
        <v>0</v>
      </c>
      <c r="J30" s="56" t="s">
        <v>86</v>
      </c>
    </row>
    <row r="31" spans="1:13" ht="27" customHeight="1" thickBot="1">
      <c r="A31" s="30" t="s">
        <v>12</v>
      </c>
      <c r="B31" s="31"/>
      <c r="C31" s="31">
        <f>C5+C6+C7+C8+C9</f>
        <v>35288000</v>
      </c>
      <c r="D31" s="32"/>
      <c r="E31" s="55"/>
      <c r="F31" s="157" t="s">
        <v>22</v>
      </c>
      <c r="G31" s="158"/>
      <c r="H31" s="33">
        <f>SUM(H5:H30)</f>
        <v>5825850</v>
      </c>
      <c r="I31" s="34">
        <f>SUM(I5:I30)</f>
        <v>48000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2019-08-02T06:57:58Z</cp:lastPrinted>
  <dcterms:created xsi:type="dcterms:W3CDTF">2004-08-24T01:54:40Z</dcterms:created>
  <dcterms:modified xsi:type="dcterms:W3CDTF">2019-10-07T01:16:58Z</dcterms:modified>
  <cp:category/>
  <cp:version/>
  <cp:contentType/>
  <cp:contentStatus/>
</cp:coreProperties>
</file>