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2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<sst xmlns="http://schemas.openxmlformats.org/spreadsheetml/2006/main" count="174" uniqueCount="85">
  <si>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</si>
  <si>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</si>
  <si>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</si>
  <si>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</si>
  <si>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</si>
  <si>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</si>
  <si>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</si>
  <si>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</si>
  <si>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</si>
  <si>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</si>
  <si>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</si>
  <si>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</si>
  <si>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</si>
  <si>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</si>
  <si>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</si>
  <si>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</si>
  <si>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</si>
  <si>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</si>
  <si>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</si>
  <si>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</si>
  <si>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</si>
  <si>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</si>
  <si>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</si>
  <si>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</si>
  <si>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</si>
  <si>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</si>
  <si>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</si>
  <si>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</si>
  <si>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</si>
  <si>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</si>
  <si>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</si>
  <si>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</si>
  <si>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</si>
  <si>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</si>
  <si>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</si>
  <si>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</si>
  <si>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</si>
  <si>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</si>
  <si>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</si>
  <si>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</si>
  <si>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</si>
  <si>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</si>
  <si>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</si>
  <si>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</si>
  <si>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</si>
  <si>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</si>
  <si>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</si>
  <si>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</si>
  <si>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</si>
  <si>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</si>
  <si>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</si>
  <si>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</si>
  <si>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</si>
  <si>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</si>
  <si>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</si>
  <si>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</si>
  <si>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</si>
  <si>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</si>
  <si>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</si>
  <si>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</si>
  <si>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</si>
  <si>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</si>
  <si>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</si>
  <si>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</si>
  <si>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</si>
  <si>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</si>
  <si>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</si>
  <si>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</si>
  <si>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</si>
  <si>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</si>
  <si>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</si>
  <si>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</si>
  <si>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</si>
  <si>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</si>
  <si>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이○</t>
    </r>
    <r>
      <rPr>
        <sz val="8"/>
        <rFont val="맑은 고딕"/>
        <family val="3"/>
      </rPr>
      <t>○, 김○○</t>
    </r>
  </si>
  <si>
    <t>2019년도 2월 바다의별 지정후원금 사용내역(직,간접비)</t>
  </si>
  <si>
    <t>2019. 2. 28일 기준 (단위 : 원)</t>
  </si>
  <si>
    <t>2019년도 2월 바다의별 비지정후원금 사용내역(직,간접비)</t>
  </si>
  <si>
    <t>2019. 2. 28기준 (단위 : 원)</t>
  </si>
  <si>
    <t>2019년 2월 바다의별 후원금 결산서</t>
  </si>
  <si>
    <t>2019. 2. 28 기준 (단위 : 원)</t>
  </si>
  <si>
    <t>태권도 지정</t>
  </si>
  <si>
    <t>수원장****</t>
  </si>
  <si>
    <t>굿바디(970,000), 태권도(1,155,000) 지정</t>
  </si>
  <si>
    <t>생활실 의자구입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</si>
</sst>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 wrapText="1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27" sqref="C27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80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1" t="s">
        <v>34</v>
      </c>
      <c r="I4" s="42" t="s">
        <v>35</v>
      </c>
      <c r="J4" s="41" t="s">
        <v>36</v>
      </c>
      <c r="K4" s="42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4909000</v>
      </c>
      <c r="D5" s="20"/>
      <c r="E5" s="126" t="s">
        <v>58</v>
      </c>
      <c r="F5" s="133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2010000</v>
      </c>
      <c r="D6" s="23"/>
      <c r="E6" s="127"/>
      <c r="F6" s="134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6919000</v>
      </c>
      <c r="D9" s="48"/>
      <c r="E9" s="127"/>
      <c r="F9" s="134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7"/>
      <c r="F10" s="135"/>
      <c r="G10" s="23" t="s">
        <v>28</v>
      </c>
      <c r="H10" s="43">
        <f>'2019년 비지정후원 직간접비사용내역'!H10+'2019년 비지정후원 직간접비사용내역'!I10</f>
        <v>0</v>
      </c>
      <c r="I10" s="44">
        <f t="shared" si="0"/>
        <v>0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7"/>
      <c r="F11" s="136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7"/>
      <c r="F12" s="134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7"/>
      <c r="F13" s="135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37" t="s">
        <v>64</v>
      </c>
      <c r="B14" s="139">
        <v>26482516</v>
      </c>
      <c r="C14" s="95" t="s">
        <v>69</v>
      </c>
      <c r="D14" s="78">
        <v>7882422</v>
      </c>
      <c r="E14" s="127"/>
      <c r="F14" s="136" t="s">
        <v>50</v>
      </c>
      <c r="G14" s="23" t="s">
        <v>10</v>
      </c>
      <c r="H14" s="43">
        <f>'2019년 비지정후원 직간접비사용내역'!H14+'2019년 비지정후원 직간접비사용내역'!I14</f>
        <v>56400</v>
      </c>
      <c r="I14" s="44">
        <f t="shared" si="0"/>
        <v>0.03171247357293869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38"/>
      <c r="B15" s="140"/>
      <c r="C15" s="96" t="s">
        <v>36</v>
      </c>
      <c r="D15" s="81">
        <v>18600094</v>
      </c>
      <c r="E15" s="127"/>
      <c r="F15" s="134"/>
      <c r="G15" s="23" t="s">
        <v>51</v>
      </c>
      <c r="H15" s="43">
        <f>'2019년 비지정후원 직간접비사용내역'!H15+'2019년 비지정후원 직간접비사용내역'!I15</f>
        <v>90240</v>
      </c>
      <c r="I15" s="44">
        <f t="shared" si="0"/>
        <v>0.0507399577167019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6919000</v>
      </c>
      <c r="C16" s="97" t="s">
        <v>72</v>
      </c>
      <c r="D16" s="81">
        <v>0</v>
      </c>
      <c r="E16" s="127"/>
      <c r="F16" s="134"/>
      <c r="G16" s="23" t="s">
        <v>4</v>
      </c>
      <c r="H16" s="43">
        <f>'2019년 비지정후원 직간접비사용내역'!H16+'2019년 비지정후원 직간접비사용내역'!I16</f>
        <v>35950</v>
      </c>
      <c r="I16" s="44">
        <f t="shared" si="0"/>
        <v>0.020213890513247266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4413480</v>
      </c>
      <c r="D17" s="81"/>
      <c r="E17" s="127"/>
      <c r="F17" s="134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28988036</v>
      </c>
      <c r="D18" s="84"/>
      <c r="E18" s="127"/>
      <c r="F18" s="134"/>
      <c r="G18" s="23" t="s">
        <v>17</v>
      </c>
      <c r="H18" s="43">
        <f>'2019년 비지정후원 직간접비사용내역'!H18+'2019년 비지정후원 직간접비사용내역'!I18</f>
        <v>0</v>
      </c>
      <c r="I18" s="44">
        <f t="shared" si="0"/>
        <v>0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33401516</v>
      </c>
      <c r="C19" s="93">
        <f>C17+C18</f>
        <v>33401516</v>
      </c>
      <c r="D19" s="94"/>
      <c r="E19" s="128"/>
      <c r="F19" s="135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370000</v>
      </c>
      <c r="K19" s="44">
        <f t="shared" si="1"/>
        <v>0.14041745730550284</v>
      </c>
      <c r="L19" s="46"/>
    </row>
    <row r="20" spans="1:12" ht="19.5" customHeight="1">
      <c r="A20" s="76"/>
      <c r="B20" s="77"/>
      <c r="C20" s="77"/>
      <c r="D20" s="78"/>
      <c r="E20" s="129" t="s">
        <v>59</v>
      </c>
      <c r="F20" s="131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7"/>
      <c r="F21" s="132"/>
      <c r="G21" s="23" t="s">
        <v>25</v>
      </c>
      <c r="H21" s="43">
        <f>'2019년 비지정후원 직간접비사용내역'!H21+'2019년 비지정후원 직간접비사용내역'!I21</f>
        <v>307500</v>
      </c>
      <c r="I21" s="44">
        <f t="shared" si="0"/>
        <v>0.17290045432054338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45">
        <v>17975094</v>
      </c>
      <c r="C22" s="145"/>
      <c r="D22" s="146"/>
      <c r="E22" s="130"/>
      <c r="F22" s="128"/>
      <c r="G22" s="23" t="s">
        <v>11</v>
      </c>
      <c r="H22" s="43">
        <f>'2019년 비지정후원 직간접비사용내역'!H22+'2019년 비지정후원 직간접비사용내역'!I22</f>
        <v>0</v>
      </c>
      <c r="I22" s="44">
        <f t="shared" si="0"/>
        <v>0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1">
        <v>11012942</v>
      </c>
      <c r="C24" s="141"/>
      <c r="D24" s="142"/>
      <c r="E24" s="127"/>
      <c r="F24" s="132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47">
        <f>B22+B23+B24</f>
        <v>28988036</v>
      </c>
      <c r="B25" s="148"/>
      <c r="C25" s="148"/>
      <c r="D25" s="149"/>
      <c r="E25" s="127"/>
      <c r="F25" s="132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7"/>
      <c r="F26" s="132"/>
      <c r="G26" s="23" t="s">
        <v>23</v>
      </c>
      <c r="H26" s="43">
        <f>'2019년 비지정후원 직간접비사용내역'!H26+'2019년 비지정후원 직간접비사용내역'!I26</f>
        <v>0</v>
      </c>
      <c r="I26" s="44">
        <f t="shared" si="0"/>
        <v>0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7"/>
      <c r="F27" s="132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7"/>
      <c r="F28" s="128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7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1288390</v>
      </c>
      <c r="I29" s="44">
        <f t="shared" si="0"/>
        <v>0.7244332238765687</v>
      </c>
      <c r="J29" s="43">
        <f>'2019년 지정후원 직간접비사용내역'!H29+'2019년 지정후원 직간접비사용내역'!I29</f>
        <v>2125000</v>
      </c>
      <c r="K29" s="44">
        <f t="shared" si="1"/>
        <v>0.8064516129032258</v>
      </c>
      <c r="L29" s="46"/>
    </row>
    <row r="30" spans="1:12" ht="19.5" customHeight="1">
      <c r="A30" s="79"/>
      <c r="B30" s="80"/>
      <c r="C30" s="80"/>
      <c r="D30" s="81"/>
      <c r="E30" s="130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140000</v>
      </c>
      <c r="K30" s="44">
        <f>J30/$J$31</f>
        <v>0.05313092979127135</v>
      </c>
      <c r="L30" s="46"/>
    </row>
    <row r="31" spans="1:12" ht="14.25" thickBot="1">
      <c r="A31" s="89"/>
      <c r="B31" s="90"/>
      <c r="C31" s="90"/>
      <c r="D31" s="91"/>
      <c r="E31" s="123" t="s">
        <v>41</v>
      </c>
      <c r="F31" s="124"/>
      <c r="G31" s="125"/>
      <c r="H31" s="49">
        <f>SUM(H5:H30)</f>
        <v>1778480</v>
      </c>
      <c r="I31" s="50">
        <f>SUM(H5:H10,H14:H18,H22:H30)/$H$31</f>
        <v>0.8270995456794566</v>
      </c>
      <c r="J31" s="49">
        <f>SUM(J5:J30)</f>
        <v>2635000</v>
      </c>
      <c r="K31" s="50">
        <f>SUM(J5:J10,J14:J18,J22:J30)/$J$31</f>
        <v>0.8595825426944972</v>
      </c>
      <c r="L31" s="51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5">
      <selection activeCell="I27" sqref="I2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2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3" t="s">
        <v>1</v>
      </c>
      <c r="B5" s="61" t="s">
        <v>38</v>
      </c>
      <c r="C5" s="60">
        <v>4909000</v>
      </c>
      <c r="D5" s="12"/>
      <c r="E5" s="155" t="s">
        <v>55</v>
      </c>
      <c r="F5" s="157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1"/>
      <c r="F6" s="132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1"/>
      <c r="F7" s="132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1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1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1"/>
      <c r="F10" s="128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1"/>
      <c r="F11" s="136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68">
        <v>56400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68">
        <v>90240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68">
        <v>35950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68">
        <v>0</v>
      </c>
      <c r="I21" s="69">
        <v>307500</v>
      </c>
      <c r="J21" s="25" t="s">
        <v>84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1"/>
      <c r="F29" s="54" t="s">
        <v>61</v>
      </c>
      <c r="G29" s="23" t="s">
        <v>54</v>
      </c>
      <c r="H29" s="68">
        <v>1288390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2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4909000</v>
      </c>
      <c r="D31" s="32"/>
      <c r="E31" s="55"/>
      <c r="F31" s="153" t="s">
        <v>22</v>
      </c>
      <c r="G31" s="154"/>
      <c r="H31" s="33">
        <f>SUM(H5:H30)</f>
        <v>1470980</v>
      </c>
      <c r="I31" s="34">
        <f>SUM(I5:I30)</f>
        <v>307500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106">
        <f>H31/(H31+I31)</f>
        <v>0.8270995456794566</v>
      </c>
      <c r="I32" s="107">
        <f>I31/(H31+I31)</f>
        <v>0.17290045432054338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C5">
      <selection activeCell="H24" sqref="H24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3" t="s">
        <v>1</v>
      </c>
      <c r="B5" s="98" t="s">
        <v>42</v>
      </c>
      <c r="C5" s="100">
        <v>140000</v>
      </c>
      <c r="D5" s="102"/>
      <c r="E5" s="155" t="s">
        <v>55</v>
      </c>
      <c r="F5" s="157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190000</v>
      </c>
      <c r="D6" s="102"/>
      <c r="E6" s="151"/>
      <c r="F6" s="132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1" t="s">
        <v>81</v>
      </c>
      <c r="C7" s="18">
        <v>1680000</v>
      </c>
      <c r="D7" s="110" t="s">
        <v>82</v>
      </c>
      <c r="E7" s="151"/>
      <c r="F7" s="132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09"/>
      <c r="C8" s="18"/>
      <c r="D8" s="110"/>
      <c r="E8" s="151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8"/>
      <c r="C9" s="60"/>
      <c r="D9" s="19"/>
      <c r="E9" s="151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1"/>
      <c r="F10" s="128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1"/>
      <c r="F11" s="136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1"/>
      <c r="F12" s="134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1"/>
      <c r="F13" s="134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1"/>
      <c r="F14" s="136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68">
        <v>0</v>
      </c>
      <c r="I19" s="69">
        <v>370000</v>
      </c>
      <c r="J19" s="103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68"/>
      <c r="I22" s="69"/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1"/>
      <c r="F29" s="54" t="s">
        <v>61</v>
      </c>
      <c r="G29" s="23" t="s">
        <v>54</v>
      </c>
      <c r="H29" s="68">
        <v>2125000</v>
      </c>
      <c r="I29" s="69">
        <v>0</v>
      </c>
      <c r="J29" s="25" t="s">
        <v>83</v>
      </c>
    </row>
    <row r="30" spans="1:10" ht="19.5" customHeight="1" thickBot="1">
      <c r="A30" s="28"/>
      <c r="B30" s="29"/>
      <c r="C30" s="29"/>
      <c r="D30" s="27"/>
      <c r="E30" s="152"/>
      <c r="F30" s="58" t="s">
        <v>62</v>
      </c>
      <c r="G30" s="57" t="s">
        <v>42</v>
      </c>
      <c r="H30" s="72">
        <v>140000</v>
      </c>
      <c r="I30" s="73">
        <v>0</v>
      </c>
      <c r="J30" s="56" t="s">
        <v>74</v>
      </c>
    </row>
    <row r="31" spans="1:13" ht="27" customHeight="1" thickBot="1">
      <c r="A31" s="30" t="s">
        <v>12</v>
      </c>
      <c r="B31" s="31"/>
      <c r="C31" s="31">
        <f>C5+C6+C7+C8+C9</f>
        <v>2010000</v>
      </c>
      <c r="D31" s="32"/>
      <c r="E31" s="55"/>
      <c r="F31" s="153" t="s">
        <v>22</v>
      </c>
      <c r="G31" s="154"/>
      <c r="H31" s="33">
        <f>SUM(H5:H30)</f>
        <v>2265000</v>
      </c>
      <c r="I31" s="34">
        <f>SUM(I5:I30)</f>
        <v>370000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2019-02-07T04:00:49Z</cp:lastPrinted>
  <dcterms:created xsi:type="dcterms:W3CDTF">2004-08-24T01:54:40Z</dcterms:created>
  <dcterms:modified xsi:type="dcterms:W3CDTF">2019-03-05T06:06:39Z</dcterms:modified>
  <cp:category/>
  <cp:version/>
  <cp:contentType/>
  <cp:contentStatus/>
</cp:coreProperties>
</file>