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1"/>
  </bookViews>
  <sheets>
    <sheet name="2018년 10월 결산서 " sheetId="1" r:id="rId1"/>
    <sheet name="2018년 비지정후원 직간접비사용내역" sheetId="2" r:id="rId2"/>
    <sheet name="2018년 지정후원 직간접비사용내역" sheetId="3" r:id="rId3"/>
  </sheets>
  <definedNames>
    <definedName name="_xlnm.Print_Area" localSheetId="0">'2018년 10월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<sst xmlns="http://schemas.openxmlformats.org/spreadsheetml/2006/main" count="172" uniqueCount="83">
  <si>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</si>
  <si>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</si>
  <si>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</si>
  <si>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</si>
  <si>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</si>
  <si>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</si>
  <si>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</si>
  <si>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</si>
  <si>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</si>
  <si>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</si>
  <si>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</si>
  <si>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</si>
  <si>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</si>
  <si>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</si>
  <si>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</si>
  <si>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</si>
  <si>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</si>
  <si>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</si>
  <si>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</si>
  <si>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</si>
  <si>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</si>
  <si>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</si>
  <si>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</si>
  <si>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</si>
  <si>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</si>
  <si>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</si>
  <si>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</si>
  <si>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</si>
  <si>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</si>
  <si>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</si>
  <si>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</si>
  <si>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</si>
  <si>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</si>
  <si>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</si>
  <si>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</si>
  <si>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</si>
  <si>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</si>
  <si>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</si>
  <si>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</si>
  <si>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</si>
  <si>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</si>
  <si>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</si>
  <si>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</si>
  <si>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</si>
  <si>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</si>
  <si>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</si>
  <si>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</si>
  <si>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</si>
  <si>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</si>
  <si>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</si>
  <si>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</si>
  <si>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</si>
  <si>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</si>
  <si>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</si>
  <si>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</si>
  <si>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</si>
  <si>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</si>
  <si>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</si>
  <si>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</si>
  <si>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</si>
  <si>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</si>
  <si>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</si>
  <si>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</si>
  <si>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</si>
  <si>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</si>
  <si>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</si>
  <si>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</si>
  <si>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</si>
  <si>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</si>
  <si>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</si>
  <si>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</si>
  <si>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</si>
  <si>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</si>
  <si>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</si>
  <si>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2018년도 10월 바다의별 지정후원금 사용내역(직,간접비)</t>
  </si>
  <si>
    <t>2018. 10. 31일 기준 (단위 : 원)</t>
  </si>
  <si>
    <t>2018년도 10월 바다의별 비지정후원금 사용내역(직,간접비)</t>
  </si>
  <si>
    <t>2018. 10. 31기준 (단위 : 원)</t>
  </si>
  <si>
    <t>2018년 10월 바다의별 후원금 결산서</t>
  </si>
  <si>
    <t>2018. 10. 31 기준 (단위 : 원)</t>
  </si>
  <si>
    <r>
      <t>결연후원금 이○</t>
    </r>
    <r>
      <rPr>
        <sz val="8"/>
        <rFont val="맑은 고딕"/>
        <family val="3"/>
      </rPr>
      <t>○, 김○○, 임○○</t>
    </r>
  </si>
  <si>
    <t>컴퓨터, 모니터구입</t>
  </si>
  <si>
    <t>cctv수리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</si>
</sst>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79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3" t="s">
        <v>34</v>
      </c>
      <c r="I4" s="44" t="s">
        <v>35</v>
      </c>
      <c r="J4" s="43" t="s">
        <v>36</v>
      </c>
      <c r="K4" s="44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'2018년 비지정후원 직간접비사용내역'!C31</f>
        <v>6412930</v>
      </c>
      <c r="D5" s="20"/>
      <c r="E5" s="126" t="s">
        <v>58</v>
      </c>
      <c r="F5" s="133" t="s">
        <v>39</v>
      </c>
      <c r="G5" s="13" t="s">
        <v>43</v>
      </c>
      <c r="H5" s="45">
        <f>'2018년 비지정후원 직간접비사용내역'!H5+'2018년 비지정후원 직간접비사용내역'!I5</f>
        <v>0</v>
      </c>
      <c r="I5" s="46">
        <f>H5/$H$31</f>
        <v>0</v>
      </c>
      <c r="J5" s="45">
        <f>'2018년 지정후원 직간접비사용내역'!H5+'2018년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'2018년 지정후원 직간접비사용내역'!C31</f>
        <v>370000</v>
      </c>
      <c r="D6" s="23"/>
      <c r="E6" s="127"/>
      <c r="F6" s="134"/>
      <c r="G6" s="23" t="s">
        <v>44</v>
      </c>
      <c r="H6" s="45">
        <f>'2018년 비지정후원 직간접비사용내역'!H6+'2018년 비지정후원 직간접비사용내역'!I6</f>
        <v>0</v>
      </c>
      <c r="I6" s="46">
        <f>H6/$H$31</f>
        <v>0</v>
      </c>
      <c r="J6" s="45">
        <f>'2018년 지정후원 직간접비사용내역'!H6+'2018년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5">
        <f>'2018년 비지정후원 직간접비사용내역'!H7+'2018년 비지정후원 직간접비사용내역'!I7</f>
        <v>0</v>
      </c>
      <c r="I7" s="46">
        <f aca="true" t="shared" si="0" ref="I7:I29">H7/$H$31</f>
        <v>0</v>
      </c>
      <c r="J7" s="45">
        <f>'2018년 지정후원 직간접비사용내역'!H7+'2018년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5">
        <f>'2018년 비지정후원 직간접비사용내역'!H8+'2018년 비지정후원 직간접비사용내역'!I8</f>
        <v>0</v>
      </c>
      <c r="I8" s="46">
        <f t="shared" si="0"/>
        <v>0</v>
      </c>
      <c r="J8" s="45">
        <f>'2018년 지정후원 직간접비사용내역'!H8+'2018년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6782930</v>
      </c>
      <c r="D9" s="50"/>
      <c r="E9" s="127"/>
      <c r="F9" s="134"/>
      <c r="G9" s="23" t="s">
        <v>47</v>
      </c>
      <c r="H9" s="45">
        <f>'2018년 비지정후원 직간접비사용내역'!H9+'2018년 비지정후원 직간접비사용내역'!I9</f>
        <v>0</v>
      </c>
      <c r="I9" s="46">
        <f t="shared" si="0"/>
        <v>0</v>
      </c>
      <c r="J9" s="45">
        <f>'2018년 지정후원 직간접비사용내역'!H9+'2018년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5"/>
      <c r="G10" s="23" t="s">
        <v>28</v>
      </c>
      <c r="H10" s="45">
        <f>'2018년 비지정후원 직간접비사용내역'!H10+'2018년 비지정후원 직간접비사용내역'!I10</f>
        <v>58400</v>
      </c>
      <c r="I10" s="46">
        <f t="shared" si="0"/>
        <v>0.008634940161638982</v>
      </c>
      <c r="J10" s="45">
        <f>'2018년 지정후원 직간접비사용내역'!H10+'2018년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6" t="s">
        <v>8</v>
      </c>
      <c r="G11" s="23" t="s">
        <v>9</v>
      </c>
      <c r="H11" s="45">
        <f>'2018년 비지정후원 직간접비사용내역'!H11+'2018년 비지정후원 직간접비사용내역'!I11</f>
        <v>0</v>
      </c>
      <c r="I11" s="46">
        <f t="shared" si="0"/>
        <v>0</v>
      </c>
      <c r="J11" s="45">
        <f>'2018년 지정후원 직간접비사용내역'!H11+'2018년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4"/>
      <c r="G12" s="23" t="s">
        <v>48</v>
      </c>
      <c r="H12" s="45">
        <f>'2018년 비지정후원 직간접비사용내역'!H12+'2018년 비지정후원 직간접비사용내역'!I12</f>
        <v>0</v>
      </c>
      <c r="I12" s="46">
        <f t="shared" si="0"/>
        <v>0</v>
      </c>
      <c r="J12" s="45">
        <f>'2018년 지정후원 직간접비사용내역'!H12+'2018년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5"/>
      <c r="G13" s="23" t="s">
        <v>49</v>
      </c>
      <c r="H13" s="45">
        <f>'2018년 비지정후원 직간접비사용내역'!H13+'2018년 비지정후원 직간접비사용내역'!I13</f>
        <v>0</v>
      </c>
      <c r="I13" s="46">
        <f t="shared" si="0"/>
        <v>0</v>
      </c>
      <c r="J13" s="45">
        <f>'2018년 지정후원 직간접비사용내역'!H13+'2018년 지정후원 직간접비사용내역'!I13</f>
        <v>0</v>
      </c>
      <c r="K13" s="46">
        <f t="shared" si="1"/>
        <v>0</v>
      </c>
      <c r="L13" s="48"/>
    </row>
    <row r="14" spans="1:12" ht="19.5" customHeight="1">
      <c r="A14" s="137" t="s">
        <v>64</v>
      </c>
      <c r="B14" s="139">
        <v>29533593</v>
      </c>
      <c r="C14" s="97" t="s">
        <v>69</v>
      </c>
      <c r="D14" s="80">
        <v>22559499</v>
      </c>
      <c r="E14" s="127"/>
      <c r="F14" s="136" t="s">
        <v>50</v>
      </c>
      <c r="G14" s="23" t="s">
        <v>10</v>
      </c>
      <c r="H14" s="45">
        <f>'2018년 비지정후원 직간접비사용내역'!H14+'2018년 비지정후원 직간접비사용내역'!I14</f>
        <v>0</v>
      </c>
      <c r="I14" s="46">
        <f t="shared" si="0"/>
        <v>0</v>
      </c>
      <c r="J14" s="45">
        <f>'2018년 지정후원 직간접비사용내역'!H14+'2018년 지정후원 직간접비사용내역'!I14</f>
        <v>0</v>
      </c>
      <c r="K14" s="46">
        <f t="shared" si="1"/>
        <v>0</v>
      </c>
      <c r="L14" s="48"/>
    </row>
    <row r="15" spans="1:12" ht="19.5" customHeight="1">
      <c r="A15" s="138"/>
      <c r="B15" s="140"/>
      <c r="C15" s="98" t="s">
        <v>36</v>
      </c>
      <c r="D15" s="83">
        <v>6974094</v>
      </c>
      <c r="E15" s="127"/>
      <c r="F15" s="134"/>
      <c r="G15" s="23" t="s">
        <v>51</v>
      </c>
      <c r="H15" s="45">
        <f>'2018년 비지정후원 직간접비사용내역'!H15+'2018년 비지정후원 직간접비사용내역'!I15</f>
        <v>1244040</v>
      </c>
      <c r="I15" s="46">
        <f t="shared" si="0"/>
        <v>0.18394196847063973</v>
      </c>
      <c r="J15" s="45">
        <f>'2018년 지정후원 직간접비사용내역'!H15+'2018년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6782930</v>
      </c>
      <c r="C16" s="99" t="s">
        <v>72</v>
      </c>
      <c r="D16" s="83">
        <v>0</v>
      </c>
      <c r="E16" s="127"/>
      <c r="F16" s="134"/>
      <c r="G16" s="23" t="s">
        <v>4</v>
      </c>
      <c r="H16" s="45">
        <f>'2018년 비지정후원 직간접비사용내역'!H16+'2018년 비지정후원 직간접비사용내역'!I16</f>
        <v>69690</v>
      </c>
      <c r="I16" s="46">
        <f t="shared" si="0"/>
        <v>0.010304263353846245</v>
      </c>
      <c r="J16" s="45">
        <f>'2018년 지정후원 직간접비사용내역'!H16+'2018년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7001220</v>
      </c>
      <c r="D17" s="83"/>
      <c r="E17" s="127"/>
      <c r="F17" s="134"/>
      <c r="G17" s="23" t="s">
        <v>6</v>
      </c>
      <c r="H17" s="45">
        <f>'2018년 비지정후원 직간접비사용내역'!H17+'2018년 비지정후원 직간접비사용내역'!I17</f>
        <v>140</v>
      </c>
      <c r="I17" s="46">
        <f t="shared" si="0"/>
        <v>2.0700199017627697E-05</v>
      </c>
      <c r="J17" s="45">
        <f>'2018년 지정후원 직간접비사용내역'!H17+'2018년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29315303</v>
      </c>
      <c r="D18" s="86"/>
      <c r="E18" s="127"/>
      <c r="F18" s="134"/>
      <c r="G18" s="23" t="s">
        <v>17</v>
      </c>
      <c r="H18" s="45">
        <f>'2018년 비지정후원 직간접비사용내역'!H18+'2018년 비지정후원 직간접비사용내역'!I18</f>
        <v>584000</v>
      </c>
      <c r="I18" s="46">
        <f t="shared" si="0"/>
        <v>0.08634940161638982</v>
      </c>
      <c r="J18" s="45">
        <f>'2018년 지정후원 직간접비사용내역'!H18+'2018년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36316523</v>
      </c>
      <c r="C19" s="95">
        <f>C17+C18</f>
        <v>36316523</v>
      </c>
      <c r="D19" s="96"/>
      <c r="E19" s="128"/>
      <c r="F19" s="135"/>
      <c r="G19" s="23" t="s">
        <v>27</v>
      </c>
      <c r="H19" s="45">
        <f>'2018년 비지정후원 직간접비사용내역'!H19+'2018년 비지정후원 직간접비사용내역'!I19</f>
        <v>0</v>
      </c>
      <c r="I19" s="46">
        <f t="shared" si="0"/>
        <v>0</v>
      </c>
      <c r="J19" s="45">
        <f>'2018년 지정후원 직간접비사용내역'!H19+'2018년 지정후원 직간접비사용내역'!I19</f>
        <v>48000</v>
      </c>
      <c r="K19" s="46">
        <f t="shared" si="1"/>
        <v>0.20168067226890757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'2018년 비지정후원 직간접비사용내역'!H20+'2018년 비지정후원 직간접비사용내역'!I20</f>
        <v>0</v>
      </c>
      <c r="I20" s="46">
        <f t="shared" si="0"/>
        <v>0</v>
      </c>
      <c r="J20" s="45">
        <f>'2018년 지정후원 직간접비사용내역'!H20+'2018년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'2018년 비지정후원 직간접비사용내역'!H21+'2018년 비지정후원 직간접비사용내역'!I21</f>
        <v>1270000</v>
      </c>
      <c r="I21" s="46">
        <f t="shared" si="0"/>
        <v>0.18778037680276555</v>
      </c>
      <c r="J21" s="45">
        <f>'2018년 지정후원 직간접비사용내역'!H21+'2018년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5">
        <v>7106094</v>
      </c>
      <c r="C22" s="145"/>
      <c r="D22" s="146"/>
      <c r="E22" s="130"/>
      <c r="F22" s="128"/>
      <c r="G22" s="23" t="s">
        <v>11</v>
      </c>
      <c r="H22" s="45">
        <f>'2018년 비지정후원 직간접비사용내역'!H22+'2018년 비지정후원 직간접비사용내역'!I22</f>
        <v>286000</v>
      </c>
      <c r="I22" s="46">
        <f t="shared" si="0"/>
        <v>0.042287549421725155</v>
      </c>
      <c r="J22" s="45">
        <f>'2018년 지정후원 직간접비사용내역'!H22+'2018년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5">
        <f>'2018년 비지정후원 직간접비사용내역'!H23+'2018년 비지정후원 직간접비사용내역'!I23</f>
        <v>0</v>
      </c>
      <c r="I23" s="46">
        <f t="shared" si="0"/>
        <v>0</v>
      </c>
      <c r="J23" s="45">
        <f>'2018년 지정후원 직간접비사용내역'!H23+'2018년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1">
        <v>22209209</v>
      </c>
      <c r="C24" s="141"/>
      <c r="D24" s="142"/>
      <c r="E24" s="127"/>
      <c r="F24" s="132"/>
      <c r="G24" s="23" t="s">
        <v>3</v>
      </c>
      <c r="H24" s="45">
        <f>'2018년 비지정후원 직간접비사용내역'!H24+'2018년 비지정후원 직간접비사용내역'!I24</f>
        <v>1133100</v>
      </c>
      <c r="I24" s="46">
        <f t="shared" si="0"/>
        <v>0.16753853933481389</v>
      </c>
      <c r="J24" s="45">
        <f>'2018년 지정후원 직간접비사용내역'!H24+'2018년 지정후원 직간접비사용내역'!I24</f>
        <v>0</v>
      </c>
      <c r="K24" s="46">
        <f t="shared" si="1"/>
        <v>0</v>
      </c>
      <c r="L24" s="48"/>
    </row>
    <row r="25" spans="1:12" ht="19.5" customHeight="1">
      <c r="A25" s="147">
        <f>B22+B23+B24</f>
        <v>29315303</v>
      </c>
      <c r="B25" s="148"/>
      <c r="C25" s="148"/>
      <c r="D25" s="149"/>
      <c r="E25" s="127"/>
      <c r="F25" s="132"/>
      <c r="G25" s="23" t="s">
        <v>26</v>
      </c>
      <c r="H25" s="45">
        <f>'2018년 비지정후원 직간접비사용내역'!H25+'2018년 비지정후원 직간접비사용내역'!I25</f>
        <v>0</v>
      </c>
      <c r="I25" s="46">
        <f t="shared" si="0"/>
        <v>0</v>
      </c>
      <c r="J25" s="45">
        <f>'2018년 지정후원 직간접비사용내역'!H25+'2018년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'2018년 비지정후원 직간접비사용내역'!H26+'2018년 비지정후원 직간접비사용내역'!I26</f>
        <v>163500</v>
      </c>
      <c r="I26" s="46">
        <f t="shared" si="0"/>
        <v>0.02417487528130092</v>
      </c>
      <c r="J26" s="45">
        <f>'2018년 지정후원 직간접비사용내역'!H26+'2018년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'2018년 비지정후원 직간접비사용내역'!H27+'2018년 비지정후원 직간접비사용내역'!I27</f>
        <v>0</v>
      </c>
      <c r="I27" s="46">
        <f t="shared" si="0"/>
        <v>0</v>
      </c>
      <c r="J27" s="45">
        <f>'2018년 지정후원 직간접비사용내역'!H27+'2018년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'2018년 비지정후원 직간접비사용내역'!H28+'2018년 비지정후원 직간접비사용내역'!I28</f>
        <v>0</v>
      </c>
      <c r="I28" s="46">
        <f t="shared" si="0"/>
        <v>0</v>
      </c>
      <c r="J28" s="45">
        <f>'2018년 지정후원 직간접비사용내역'!H28+'2018년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'2018년 비지정후원 직간접비사용내역'!H29+'2018년 비지정후원 직간접비사용내역'!I29</f>
        <v>1954350</v>
      </c>
      <c r="I29" s="46">
        <f t="shared" si="0"/>
        <v>0.2889673853578621</v>
      </c>
      <c r="J29" s="45">
        <f>'2018년 지정후원 직간접비사용내역'!H29+'2018년 지정후원 직간접비사용내역'!I29</f>
        <v>0</v>
      </c>
      <c r="K29" s="46">
        <f t="shared" si="1"/>
        <v>0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'2018년 비지정후원 직간접비사용내역'!H30+'2018년 비지정후원 직간접비사용내역'!I30</f>
        <v>0</v>
      </c>
      <c r="I30" s="46">
        <f>H30/$H$31</f>
        <v>0</v>
      </c>
      <c r="J30" s="45">
        <f>'2018년 지정후원 직간접비사용내역'!H30+'2018년 지정후원 직간접비사용내역'!I30</f>
        <v>190000</v>
      </c>
      <c r="K30" s="46">
        <f>J30/$J$31</f>
        <v>0.7983193277310925</v>
      </c>
      <c r="L30" s="48"/>
    </row>
    <row r="31" spans="1:12" ht="14.25" thickBot="1">
      <c r="A31" s="91"/>
      <c r="B31" s="92"/>
      <c r="C31" s="92"/>
      <c r="D31" s="93"/>
      <c r="E31" s="123" t="s">
        <v>41</v>
      </c>
      <c r="F31" s="124"/>
      <c r="G31" s="125"/>
      <c r="H31" s="51">
        <f>SUM(H5:H30)</f>
        <v>6763220</v>
      </c>
      <c r="I31" s="52">
        <f>SUM(H5:H10,H14:H18,H22:H30)/$H$31</f>
        <v>0.8122196231972345</v>
      </c>
      <c r="J31" s="51">
        <f>SUM(J5:J30)</f>
        <v>238000</v>
      </c>
      <c r="K31" s="52">
        <f>SUM(J5:J10,J14:J18,J22:J30)/$J$31</f>
        <v>0.7983193277310925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J16" sqref="J1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4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63" t="s">
        <v>38</v>
      </c>
      <c r="C5" s="62">
        <v>6412930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8"/>
      <c r="G10" s="23" t="s">
        <v>28</v>
      </c>
      <c r="H10" s="73">
        <v>58400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1244040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69690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140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584000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/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1270000</v>
      </c>
      <c r="J21" s="25" t="s">
        <v>81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v>286000</v>
      </c>
      <c r="I22" s="71">
        <v>0</v>
      </c>
      <c r="J22" s="25" t="s">
        <v>82</v>
      </c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1133100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163500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1954350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2"/>
      <c r="F30" s="60"/>
      <c r="G30" s="59" t="s">
        <v>73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6412930</v>
      </c>
      <c r="D31" s="32"/>
      <c r="E31" s="57"/>
      <c r="F31" s="153" t="s">
        <v>22</v>
      </c>
      <c r="G31" s="154"/>
      <c r="H31" s="33">
        <f>SUM(H5:H30)</f>
        <v>5493220</v>
      </c>
      <c r="I31" s="34">
        <f>SUM(I5:I30)</f>
        <v>1270000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0.8122196231972345</v>
      </c>
      <c r="I32" s="38">
        <f>I31/(H31+I31)</f>
        <v>0.18778037680276555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2">
      <selection activeCell="C15" sqref="C15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75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100" t="s">
        <v>42</v>
      </c>
      <c r="C5" s="103">
        <v>190000</v>
      </c>
      <c r="D5" s="106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180000</v>
      </c>
      <c r="D6" s="106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/>
      <c r="C7" s="105"/>
      <c r="D7" s="111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0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48000</v>
      </c>
      <c r="J19" s="107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/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0</v>
      </c>
      <c r="I29" s="71">
        <v>0</v>
      </c>
      <c r="J29" s="25"/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190000</v>
      </c>
      <c r="I30" s="75">
        <v>0</v>
      </c>
      <c r="J30" s="58" t="s">
        <v>80</v>
      </c>
    </row>
    <row r="31" spans="1:13" ht="27" customHeight="1" thickBot="1">
      <c r="A31" s="30" t="s">
        <v>12</v>
      </c>
      <c r="B31" s="31"/>
      <c r="C31" s="31">
        <f>C5+C6+C7+C8+C9</f>
        <v>370000</v>
      </c>
      <c r="D31" s="32"/>
      <c r="E31" s="57"/>
      <c r="F31" s="153" t="s">
        <v>22</v>
      </c>
      <c r="G31" s="154"/>
      <c r="H31" s="33">
        <f>SUM(H5:H30)</f>
        <v>190000</v>
      </c>
      <c r="I31" s="34">
        <f>SUM(I5:I30)</f>
        <v>48000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2018-11-06T06:46:03Z</cp:lastPrinted>
  <dcterms:created xsi:type="dcterms:W3CDTF">2004-08-24T01:54:40Z</dcterms:created>
  <dcterms:modified xsi:type="dcterms:W3CDTF">2018-11-06T06:48:15Z</dcterms:modified>
  <cp:category/>
  <cp:version/>
  <cp:contentType/>
  <cp:contentStatus/>
</cp:coreProperties>
</file>