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7년 7월 결산서 " sheetId="1" r:id="rId1"/>
    <sheet name="2017년 비지정후원 직간접비사용내역" sheetId="2" r:id="rId2"/>
    <sheet name="2017년 지정후원 직간접비사용내역" sheetId="3" r:id="rId3"/>
  </sheets>
  <definedNames>
    <definedName name="_xlnm.Print_Area" localSheetId="0">'2017년 7월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<sst xmlns="http://schemas.openxmlformats.org/spreadsheetml/2006/main" count="177" uniqueCount="86">
  <si>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</si>
  <si>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</si>
  <si>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</si>
  <si>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</si>
  <si>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</si>
  <si>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</si>
  <si>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</si>
  <si>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</si>
  <si>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</si>
  <si>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</si>
  <si>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</si>
  <si>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</si>
  <si>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</si>
  <si>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</si>
  <si>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</si>
  <si>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</si>
  <si>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</si>
  <si>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</si>
  <si>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</si>
  <si>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</si>
  <si>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</si>
  <si>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</si>
  <si>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</si>
  <si>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</si>
  <si>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</si>
  <si>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</si>
  <si>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</si>
  <si>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</si>
  <si>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</si>
  <si>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</si>
  <si>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</si>
  <si>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</si>
  <si>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</si>
  <si>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</si>
  <si>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</si>
  <si>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</si>
  <si>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</si>
  <si>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</si>
  <si>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</si>
  <si>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</si>
  <si>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</si>
  <si>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</si>
  <si>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</si>
  <si>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</si>
  <si>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</si>
  <si>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</si>
  <si>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</si>
  <si>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</si>
  <si>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</si>
  <si>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</si>
  <si>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</si>
  <si>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</si>
  <si>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</si>
  <si>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</si>
  <si>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</si>
  <si>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</si>
  <si>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</si>
  <si>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</si>
  <si>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</si>
  <si>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</si>
  <si>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</si>
  <si>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</si>
  <si>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</si>
  <si>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</si>
  <si>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</si>
  <si>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</si>
  <si>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</si>
  <si>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</si>
  <si>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</si>
  <si>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</si>
  <si>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</si>
  <si>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</si>
  <si>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</si>
  <si>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</si>
  <si>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t>재활p/g아쿠아</t>
  </si>
  <si>
    <t>2017년 7월 바다의별 후원금 결산서</t>
  </si>
  <si>
    <t>2017년도 7월 바다의별 비지정후원금 사용내역(직,간접비)</t>
  </si>
  <si>
    <t>2017년도 7월 바다의별 지정후원금 사용내역(직,간접비)</t>
  </si>
  <si>
    <t>2017. 7. 31일 기준 (단위 : 원)</t>
  </si>
  <si>
    <t>에어컨구입</t>
  </si>
  <si>
    <t>아쿠아 강사료 및 이용료 160,000원</t>
  </si>
  <si>
    <r>
      <t>결연후원금 이무</t>
    </r>
    <r>
      <rPr>
        <sz val="8"/>
        <rFont val="맑은 고딕"/>
        <family val="3"/>
      </rPr>
      <t>○, 김태○</t>
    </r>
  </si>
  <si>
    <t>물리치료실 에어컨구입</t>
  </si>
  <si>
    <t>고용보험환급과정 직원교육</t>
  </si>
  <si>
    <t>수*******</t>
  </si>
  <si>
    <t>삼*****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</si>
</sst>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9" fontId="47" fillId="34" borderId="28" xfId="43" applyFont="1" applyFill="1" applyBorder="1" applyAlignment="1">
      <alignment horizontal="right" vertical="center"/>
    </xf>
    <xf numFmtId="9" fontId="47" fillId="34" borderId="29" xfId="43" applyFont="1" applyFill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4" xfId="0" applyNumberFormat="1" applyFont="1" applyFill="1" applyBorder="1" applyAlignment="1">
      <alignment vertical="center"/>
    </xf>
    <xf numFmtId="176" fontId="45" fillId="35" borderId="53" xfId="0" applyNumberFormat="1" applyFont="1" applyFill="1" applyBorder="1" applyAlignment="1">
      <alignment vertical="center"/>
    </xf>
    <xf numFmtId="176" fontId="45" fillId="34" borderId="54" xfId="0" applyNumberFormat="1" applyFont="1" applyFill="1" applyBorder="1" applyAlignment="1">
      <alignment horizontal="center" vertical="center"/>
    </xf>
    <xf numFmtId="176" fontId="45" fillId="34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4" fillId="0" borderId="21" xfId="0" applyNumberFormat="1" applyFont="1" applyFill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176" fontId="46" fillId="0" borderId="16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horizontal="left" vertical="center" wrapText="1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56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57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58" xfId="0" applyNumberFormat="1" applyFont="1" applyFill="1" applyBorder="1" applyAlignment="1">
      <alignment horizontal="center" vertical="center"/>
    </xf>
    <xf numFmtId="176" fontId="45" fillId="33" borderId="59" xfId="0" applyNumberFormat="1" applyFont="1" applyFill="1" applyBorder="1" applyAlignment="1">
      <alignment horizontal="center" vertical="center"/>
    </xf>
    <xf numFmtId="176" fontId="45" fillId="33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 wrapText="1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6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65" xfId="0" applyNumberFormat="1" applyFont="1" applyFill="1" applyBorder="1" applyAlignment="1">
      <alignment horizontal="center" vertical="center"/>
    </xf>
    <xf numFmtId="176" fontId="45" fillId="0" borderId="66" xfId="0" applyNumberFormat="1" applyFont="1" applyFill="1" applyBorder="1" applyAlignment="1">
      <alignment horizontal="center" vertical="center"/>
    </xf>
    <xf numFmtId="176" fontId="45" fillId="0" borderId="67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4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63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176" fontId="44" fillId="0" borderId="62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0" xfId="0" applyNumberFormat="1" applyFont="1" applyFill="1" applyBorder="1" applyAlignment="1">
      <alignment horizontal="center" vertical="center"/>
    </xf>
    <xf numFmtId="176" fontId="45" fillId="33" borderId="71" xfId="0" applyNumberFormat="1" applyFont="1" applyFill="1" applyBorder="1" applyAlignment="1">
      <alignment horizontal="center" vertical="center"/>
    </xf>
    <xf numFmtId="0" fontId="47" fillId="36" borderId="57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D12" sqref="D12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20" t="s">
        <v>75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ht="18.75" customHeight="1" thickBot="1">
      <c r="L2" s="4" t="s">
        <v>78</v>
      </c>
    </row>
    <row r="3" spans="1:12" ht="16.5" customHeight="1">
      <c r="A3" s="113" t="s">
        <v>29</v>
      </c>
      <c r="B3" s="114"/>
      <c r="C3" s="114"/>
      <c r="D3" s="115"/>
      <c r="E3" s="121" t="s">
        <v>30</v>
      </c>
      <c r="F3" s="122"/>
      <c r="G3" s="122"/>
      <c r="H3" s="122"/>
      <c r="I3" s="122"/>
      <c r="J3" s="122"/>
      <c r="K3" s="123"/>
      <c r="L3" s="118" t="s">
        <v>31</v>
      </c>
    </row>
    <row r="4" spans="1:12" ht="16.5" customHeight="1" thickBot="1">
      <c r="A4" s="116" t="s">
        <v>32</v>
      </c>
      <c r="B4" s="117"/>
      <c r="C4" s="5" t="s">
        <v>33</v>
      </c>
      <c r="D4" s="6" t="s">
        <v>31</v>
      </c>
      <c r="E4" s="124" t="s">
        <v>32</v>
      </c>
      <c r="F4" s="125"/>
      <c r="G4" s="126"/>
      <c r="H4" s="43" t="s">
        <v>34</v>
      </c>
      <c r="I4" s="44" t="s">
        <v>35</v>
      </c>
      <c r="J4" s="43" t="s">
        <v>36</v>
      </c>
      <c r="K4" s="44" t="s">
        <v>35</v>
      </c>
      <c r="L4" s="119"/>
    </row>
    <row r="5" spans="1:12" ht="19.5" customHeight="1">
      <c r="A5" s="9" t="s">
        <v>37</v>
      </c>
      <c r="B5" s="10" t="s">
        <v>38</v>
      </c>
      <c r="C5" s="11">
        <f>'2017년 비지정후원 직간접비사용내역'!C31</f>
        <v>13029000</v>
      </c>
      <c r="D5" s="20"/>
      <c r="E5" s="127" t="s">
        <v>58</v>
      </c>
      <c r="F5" s="134" t="s">
        <v>39</v>
      </c>
      <c r="G5" s="13" t="s">
        <v>43</v>
      </c>
      <c r="H5" s="45">
        <f>'2017년 비지정후원 직간접비사용내역'!H5+'2017년 비지정후원 직간접비사용내역'!I5</f>
        <v>0</v>
      </c>
      <c r="I5" s="46">
        <f>H5/$H$31</f>
        <v>0</v>
      </c>
      <c r="J5" s="45">
        <f>'2017년 지정후원 직간접비사용내역'!H5+'2017년 지정후원 직간접비사용내역'!I5</f>
        <v>0</v>
      </c>
      <c r="K5" s="46">
        <f>J5/$J$31</f>
        <v>0</v>
      </c>
      <c r="L5" s="47"/>
    </row>
    <row r="6" spans="1:12" ht="19.5" customHeight="1">
      <c r="A6" s="24"/>
      <c r="B6" s="17" t="s">
        <v>40</v>
      </c>
      <c r="C6" s="18">
        <f>'2017년 지정후원 직간접비사용내역'!C31</f>
        <v>2625000</v>
      </c>
      <c r="D6" s="23"/>
      <c r="E6" s="128"/>
      <c r="F6" s="135"/>
      <c r="G6" s="23" t="s">
        <v>44</v>
      </c>
      <c r="H6" s="45">
        <f>'2017년 비지정후원 직간접비사용내역'!H6+'2017년 비지정후원 직간접비사용내역'!I6</f>
        <v>0</v>
      </c>
      <c r="I6" s="46">
        <f>H6/$H$31</f>
        <v>0</v>
      </c>
      <c r="J6" s="45">
        <f>'2017년 지정후원 직간접비사용내역'!H6+'2017년 지정후원 직간접비사용내역'!I6</f>
        <v>0</v>
      </c>
      <c r="K6" s="46">
        <f>J6/$J$31</f>
        <v>0</v>
      </c>
      <c r="L6" s="48"/>
    </row>
    <row r="7" spans="1:12" ht="19.5" customHeight="1">
      <c r="A7" s="14"/>
      <c r="B7" s="17"/>
      <c r="C7" s="22"/>
      <c r="D7" s="23"/>
      <c r="E7" s="128"/>
      <c r="F7" s="135"/>
      <c r="G7" s="23" t="s">
        <v>45</v>
      </c>
      <c r="H7" s="45">
        <f>'2017년 비지정후원 직간접비사용내역'!H7+'2017년 비지정후원 직간접비사용내역'!I7</f>
        <v>0</v>
      </c>
      <c r="I7" s="46">
        <f aca="true" t="shared" si="0" ref="I7:I29">H7/$H$31</f>
        <v>0</v>
      </c>
      <c r="J7" s="45">
        <f>'2017년 지정후원 직간접비사용내역'!H7+'2017년 지정후원 직간접비사용내역'!I7</f>
        <v>0</v>
      </c>
      <c r="K7" s="46">
        <f aca="true" t="shared" si="1" ref="K7:K29">J7/$J$31</f>
        <v>0</v>
      </c>
      <c r="L7" s="48"/>
    </row>
    <row r="8" spans="1:12" ht="19.5" customHeight="1">
      <c r="A8" s="14"/>
      <c r="B8" s="18"/>
      <c r="C8" s="18"/>
      <c r="D8" s="23"/>
      <c r="E8" s="128"/>
      <c r="F8" s="135"/>
      <c r="G8" s="23" t="s">
        <v>46</v>
      </c>
      <c r="H8" s="45">
        <f>'2017년 비지정후원 직간접비사용내역'!H8+'2017년 비지정후원 직간접비사용내역'!I8</f>
        <v>699820</v>
      </c>
      <c r="I8" s="46">
        <f t="shared" si="0"/>
        <v>0.05762666923583028</v>
      </c>
      <c r="J8" s="45">
        <f>'2017년 지정후원 직간접비사용내역'!H8+'2017년 지정후원 직간접비사용내역'!I8</f>
        <v>0</v>
      </c>
      <c r="K8" s="46">
        <f t="shared" si="1"/>
        <v>0</v>
      </c>
      <c r="L8" s="48"/>
    </row>
    <row r="9" spans="1:12" ht="19.5" customHeight="1" thickBot="1">
      <c r="A9" s="76" t="s">
        <v>12</v>
      </c>
      <c r="B9" s="49"/>
      <c r="C9" s="49">
        <f>C5+C6</f>
        <v>15654000</v>
      </c>
      <c r="D9" s="50"/>
      <c r="E9" s="128"/>
      <c r="F9" s="135"/>
      <c r="G9" s="23" t="s">
        <v>47</v>
      </c>
      <c r="H9" s="45">
        <f>'2017년 비지정후원 직간접비사용내역'!H9+'2017년 비지정후원 직간접비사용내역'!I9</f>
        <v>0</v>
      </c>
      <c r="I9" s="46">
        <f t="shared" si="0"/>
        <v>0</v>
      </c>
      <c r="J9" s="45">
        <f>'2017년 지정후원 직간접비사용내역'!H9+'2017년 지정후원 직간접비사용내역'!I9</f>
        <v>0</v>
      </c>
      <c r="K9" s="46">
        <f t="shared" si="1"/>
        <v>0</v>
      </c>
      <c r="L9" s="48"/>
    </row>
    <row r="10" spans="1:12" ht="19.5" customHeight="1">
      <c r="A10" s="87"/>
      <c r="B10" s="88"/>
      <c r="C10" s="88"/>
      <c r="D10" s="89"/>
      <c r="E10" s="128"/>
      <c r="F10" s="136"/>
      <c r="G10" s="23" t="s">
        <v>28</v>
      </c>
      <c r="H10" s="45">
        <f>'2017년 비지정후원 직간접비사용내역'!H10+'2017년 비지정후원 직간접비사용내역'!I10</f>
        <v>0</v>
      </c>
      <c r="I10" s="46">
        <f t="shared" si="0"/>
        <v>0</v>
      </c>
      <c r="J10" s="45">
        <f>'2017년 지정후원 직간접비사용내역'!H10+'2017년 지정후원 직간접비사용내역'!I10</f>
        <v>0</v>
      </c>
      <c r="K10" s="46">
        <f t="shared" si="1"/>
        <v>0</v>
      </c>
      <c r="L10" s="48"/>
    </row>
    <row r="11" spans="1:12" ht="19.5" customHeight="1">
      <c r="A11" s="90"/>
      <c r="B11" s="82"/>
      <c r="C11" s="82"/>
      <c r="D11" s="83"/>
      <c r="E11" s="128"/>
      <c r="F11" s="137" t="s">
        <v>8</v>
      </c>
      <c r="G11" s="23" t="s">
        <v>9</v>
      </c>
      <c r="H11" s="45">
        <f>'2017년 비지정후원 직간접비사용내역'!H11+'2017년 비지정후원 직간접비사용내역'!I11</f>
        <v>0</v>
      </c>
      <c r="I11" s="46">
        <f t="shared" si="0"/>
        <v>0</v>
      </c>
      <c r="J11" s="45">
        <f>'2017년 지정후원 직간접비사용내역'!H11+'2017년 지정후원 직간접비사용내역'!I11</f>
        <v>0</v>
      </c>
      <c r="K11" s="46">
        <f t="shared" si="1"/>
        <v>0</v>
      </c>
      <c r="L11" s="48"/>
    </row>
    <row r="12" spans="1:12" ht="19.5" customHeight="1">
      <c r="A12" s="90"/>
      <c r="B12" s="82"/>
      <c r="C12" s="82"/>
      <c r="D12" s="83"/>
      <c r="E12" s="128"/>
      <c r="F12" s="135"/>
      <c r="G12" s="23" t="s">
        <v>48</v>
      </c>
      <c r="H12" s="45">
        <f>'2017년 비지정후원 직간접비사용내역'!H12+'2017년 비지정후원 직간접비사용내역'!I12</f>
        <v>0</v>
      </c>
      <c r="I12" s="46">
        <f t="shared" si="0"/>
        <v>0</v>
      </c>
      <c r="J12" s="45">
        <f>'2017년 지정후원 직간접비사용내역'!H12+'2017년 지정후원 직간접비사용내역'!I12</f>
        <v>0</v>
      </c>
      <c r="K12" s="46">
        <f t="shared" si="1"/>
        <v>0</v>
      </c>
      <c r="L12" s="48"/>
    </row>
    <row r="13" spans="1:12" ht="19.5" customHeight="1">
      <c r="A13" s="90"/>
      <c r="B13" s="82"/>
      <c r="C13" s="82"/>
      <c r="D13" s="83"/>
      <c r="E13" s="128"/>
      <c r="F13" s="136"/>
      <c r="G13" s="23" t="s">
        <v>49</v>
      </c>
      <c r="H13" s="45">
        <f>'2017년 비지정후원 직간접비사용내역'!H13+'2017년 비지정후원 직간접비사용내역'!I13</f>
        <v>0</v>
      </c>
      <c r="I13" s="46">
        <f t="shared" si="0"/>
        <v>0</v>
      </c>
      <c r="J13" s="45">
        <f>'2017년 지정후원 직간접비사용내역'!H13+'2017년 지정후원 직간접비사용내역'!I13</f>
        <v>0</v>
      </c>
      <c r="K13" s="46">
        <f t="shared" si="1"/>
        <v>0</v>
      </c>
      <c r="L13" s="48"/>
    </row>
    <row r="14" spans="1:12" ht="19.5" customHeight="1">
      <c r="A14" s="138" t="s">
        <v>64</v>
      </c>
      <c r="B14" s="140">
        <v>16526507</v>
      </c>
      <c r="C14" s="97" t="s">
        <v>69</v>
      </c>
      <c r="D14" s="80">
        <v>8331333</v>
      </c>
      <c r="E14" s="128"/>
      <c r="F14" s="137" t="s">
        <v>50</v>
      </c>
      <c r="G14" s="23" t="s">
        <v>10</v>
      </c>
      <c r="H14" s="45">
        <f>'2017년 비지정후원 직간접비사용내역'!H14+'2017년 비지정후원 직간접비사용내역'!I14</f>
        <v>382700</v>
      </c>
      <c r="I14" s="46">
        <f t="shared" si="0"/>
        <v>0.03151342676195629</v>
      </c>
      <c r="J14" s="45">
        <f>'2017년 지정후원 직간접비사용내역'!H14+'2017년 지정후원 직간접비사용내역'!I14</f>
        <v>0</v>
      </c>
      <c r="K14" s="46">
        <f t="shared" si="1"/>
        <v>0</v>
      </c>
      <c r="L14" s="48"/>
    </row>
    <row r="15" spans="1:12" ht="19.5" customHeight="1">
      <c r="A15" s="139"/>
      <c r="B15" s="141"/>
      <c r="C15" s="98" t="s">
        <v>36</v>
      </c>
      <c r="D15" s="83">
        <v>8195174</v>
      </c>
      <c r="E15" s="128"/>
      <c r="F15" s="135"/>
      <c r="G15" s="23" t="s">
        <v>51</v>
      </c>
      <c r="H15" s="45">
        <f>'2017년 비지정후원 직간접비사용내역'!H15+'2017년 비지정후원 직간접비사용내역'!I15</f>
        <v>615570</v>
      </c>
      <c r="I15" s="46">
        <f t="shared" si="0"/>
        <v>0.050689104028893206</v>
      </c>
      <c r="J15" s="45">
        <f>'2017년 지정후원 직간접비사용내역'!H15+'2017년 지정후원 직간접비사용내역'!I15</f>
        <v>0</v>
      </c>
      <c r="K15" s="46">
        <f t="shared" si="1"/>
        <v>0</v>
      </c>
      <c r="L15" s="48"/>
    </row>
    <row r="16" spans="1:12" ht="19.5" customHeight="1">
      <c r="A16" s="81" t="s">
        <v>65</v>
      </c>
      <c r="B16" s="82">
        <f>C9</f>
        <v>15654000</v>
      </c>
      <c r="C16" s="99" t="s">
        <v>72</v>
      </c>
      <c r="D16" s="83">
        <v>0</v>
      </c>
      <c r="E16" s="128"/>
      <c r="F16" s="135"/>
      <c r="G16" s="23" t="s">
        <v>4</v>
      </c>
      <c r="H16" s="45">
        <f>'2017년 비지정후원 직간접비사용내역'!H16+'2017년 비지정후원 직간접비사용내역'!I16</f>
        <v>33410</v>
      </c>
      <c r="I16" s="46">
        <f t="shared" si="0"/>
        <v>0.0027511460363651933</v>
      </c>
      <c r="J16" s="45">
        <f>'2017년 지정후원 직간접비사용내역'!H16+'2017년 지정후원 직간접비사용내역'!I16</f>
        <v>0</v>
      </c>
      <c r="K16" s="46">
        <f t="shared" si="1"/>
        <v>0</v>
      </c>
      <c r="L16" s="48"/>
    </row>
    <row r="17" spans="1:12" ht="19.5" customHeight="1">
      <c r="A17" s="81" t="s">
        <v>66</v>
      </c>
      <c r="B17" s="82"/>
      <c r="C17" s="82">
        <f>H31+J31</f>
        <v>17597870</v>
      </c>
      <c r="D17" s="83"/>
      <c r="E17" s="128"/>
      <c r="F17" s="135"/>
      <c r="G17" s="23" t="s">
        <v>6</v>
      </c>
      <c r="H17" s="45">
        <f>'2017년 비지정후원 직간접비사용내역'!H17+'2017년 비지정후원 직간접비사용내역'!I17</f>
        <v>157310</v>
      </c>
      <c r="I17" s="46">
        <f t="shared" si="0"/>
        <v>0.012953690002412708</v>
      </c>
      <c r="J17" s="45">
        <f>'2017년 지정후원 직간접비사용내역'!H17+'2017년 지정후원 직간접비사용내역'!I17</f>
        <v>0</v>
      </c>
      <c r="K17" s="46">
        <f t="shared" si="1"/>
        <v>0</v>
      </c>
      <c r="L17" s="48"/>
    </row>
    <row r="18" spans="1:12" ht="19.5" customHeight="1">
      <c r="A18" s="84" t="s">
        <v>67</v>
      </c>
      <c r="B18" s="85"/>
      <c r="C18" s="85">
        <f>B14+B16-C17</f>
        <v>14582637</v>
      </c>
      <c r="D18" s="86"/>
      <c r="E18" s="128"/>
      <c r="F18" s="135"/>
      <c r="G18" s="23" t="s">
        <v>17</v>
      </c>
      <c r="H18" s="45">
        <f>'2017년 비지정후원 직간접비사용내역'!H18+'2017년 비지정후원 직간접비사용내역'!I18</f>
        <v>30000</v>
      </c>
      <c r="I18" s="46">
        <f t="shared" si="0"/>
        <v>0.0024703496285829333</v>
      </c>
      <c r="J18" s="45">
        <f>'2017년 지정후원 직간접비사용내역'!H18+'2017년 지정후원 직간접비사용내역'!I18</f>
        <v>0</v>
      </c>
      <c r="K18" s="46">
        <f t="shared" si="1"/>
        <v>0</v>
      </c>
      <c r="L18" s="48"/>
    </row>
    <row r="19" spans="1:12" ht="19.5" customHeight="1">
      <c r="A19" s="94"/>
      <c r="B19" s="95">
        <f>B14+B16</f>
        <v>32180507</v>
      </c>
      <c r="C19" s="95">
        <f>C17+C18</f>
        <v>32180507</v>
      </c>
      <c r="D19" s="96"/>
      <c r="E19" s="129"/>
      <c r="F19" s="136"/>
      <c r="G19" s="23" t="s">
        <v>27</v>
      </c>
      <c r="H19" s="45">
        <f>'2017년 비지정후원 직간접비사용내역'!H19+'2017년 비지정후원 직간접비사용내역'!I19</f>
        <v>0</v>
      </c>
      <c r="I19" s="46">
        <f t="shared" si="0"/>
        <v>0</v>
      </c>
      <c r="J19" s="45">
        <f>'2017년 지정후원 직간접비사용내역'!H19+'2017년 지정후원 직간접비사용내역'!I19</f>
        <v>3233840</v>
      </c>
      <c r="K19" s="46">
        <f t="shared" si="1"/>
        <v>0.5929473545245185</v>
      </c>
      <c r="L19" s="48"/>
    </row>
    <row r="20" spans="1:12" ht="19.5" customHeight="1">
      <c r="A20" s="78"/>
      <c r="B20" s="79"/>
      <c r="C20" s="79"/>
      <c r="D20" s="80"/>
      <c r="E20" s="130" t="s">
        <v>59</v>
      </c>
      <c r="F20" s="132" t="s">
        <v>18</v>
      </c>
      <c r="G20" s="23" t="s">
        <v>18</v>
      </c>
      <c r="H20" s="45">
        <f>'2017년 비지정후원 직간접비사용내역'!H20+'2017년 비지정후원 직간접비사용내역'!I20</f>
        <v>0</v>
      </c>
      <c r="I20" s="46">
        <f t="shared" si="0"/>
        <v>0</v>
      </c>
      <c r="J20" s="45">
        <f>'2017년 지정후원 직간접비사용내역'!H20+'2017년 지정후원 직간접비사용내역'!I20</f>
        <v>0</v>
      </c>
      <c r="K20" s="46">
        <f t="shared" si="1"/>
        <v>0</v>
      </c>
      <c r="L20" s="48"/>
    </row>
    <row r="21" spans="1:12" ht="19.5" customHeight="1">
      <c r="A21" s="78" t="s">
        <v>68</v>
      </c>
      <c r="B21" s="79"/>
      <c r="C21" s="79"/>
      <c r="D21" s="80"/>
      <c r="E21" s="128"/>
      <c r="F21" s="133"/>
      <c r="G21" s="23" t="s">
        <v>25</v>
      </c>
      <c r="H21" s="45">
        <f>'2017년 비지정후원 직간접비사용내역'!H21+'2017년 비지정후원 직간접비사용내역'!I21</f>
        <v>8286520</v>
      </c>
      <c r="I21" s="46">
        <f t="shared" si="0"/>
        <v>0.6823533868081683</v>
      </c>
      <c r="J21" s="45">
        <f>'2017년 지정후원 직간접비사용내역'!H21+'2017년 지정후원 직간접비사용내역'!I21</f>
        <v>2000000</v>
      </c>
      <c r="K21" s="46">
        <f t="shared" si="1"/>
        <v>0.3667140950229563</v>
      </c>
      <c r="L21" s="48"/>
    </row>
    <row r="22" spans="1:12" ht="19.5" customHeight="1">
      <c r="A22" s="81" t="s">
        <v>40</v>
      </c>
      <c r="B22" s="146">
        <v>5246334</v>
      </c>
      <c r="C22" s="146"/>
      <c r="D22" s="147"/>
      <c r="E22" s="131"/>
      <c r="F22" s="129"/>
      <c r="G22" s="23" t="s">
        <v>11</v>
      </c>
      <c r="H22" s="45">
        <f>'2017년 비지정후원 직간접비사용내역'!H22+'2017년 비지정후원 직간접비사용내역'!I22</f>
        <v>1790000</v>
      </c>
      <c r="I22" s="46">
        <f t="shared" si="0"/>
        <v>0.14739752783878168</v>
      </c>
      <c r="J22" s="45">
        <f>'2017년 지정후원 직간접비사용내역'!H22+'2017년 지정후원 직간접비사용내역'!I22</f>
        <v>0</v>
      </c>
      <c r="K22" s="46">
        <f t="shared" si="1"/>
        <v>0</v>
      </c>
      <c r="L22" s="48"/>
    </row>
    <row r="23" spans="1:12" ht="19.5" customHeight="1">
      <c r="A23" s="81" t="s">
        <v>42</v>
      </c>
      <c r="B23" s="144">
        <v>120000</v>
      </c>
      <c r="C23" s="144"/>
      <c r="D23" s="145"/>
      <c r="E23" s="130" t="s">
        <v>60</v>
      </c>
      <c r="F23" s="132" t="s">
        <v>50</v>
      </c>
      <c r="G23" s="23" t="s">
        <v>5</v>
      </c>
      <c r="H23" s="45">
        <f>'2017년 비지정후원 직간접비사용내역'!H23+'2017년 비지정후원 직간접비사용내역'!I23</f>
        <v>0</v>
      </c>
      <c r="I23" s="46">
        <f t="shared" si="0"/>
        <v>0</v>
      </c>
      <c r="J23" s="45">
        <f>'2017년 지정후원 직간접비사용내역'!H23+'2017년 지정후원 직간접비사용내역'!I23</f>
        <v>0</v>
      </c>
      <c r="K23" s="46">
        <f t="shared" si="1"/>
        <v>0</v>
      </c>
      <c r="L23" s="48"/>
    </row>
    <row r="24" spans="1:12" ht="19.5" customHeight="1">
      <c r="A24" s="84" t="s">
        <v>38</v>
      </c>
      <c r="B24" s="142">
        <v>9216303</v>
      </c>
      <c r="C24" s="142"/>
      <c r="D24" s="143"/>
      <c r="E24" s="128"/>
      <c r="F24" s="133"/>
      <c r="G24" s="23" t="s">
        <v>3</v>
      </c>
      <c r="H24" s="45">
        <f>'2017년 비지정후원 직간접비사용내역'!H24+'2017년 비지정후원 직간접비사용내역'!I24</f>
        <v>0</v>
      </c>
      <c r="I24" s="46">
        <f t="shared" si="0"/>
        <v>0</v>
      </c>
      <c r="J24" s="45">
        <f>'2017년 지정후원 직간접비사용내역'!H24+'2017년 지정후원 직간접비사용내역'!I24</f>
        <v>0</v>
      </c>
      <c r="K24" s="46">
        <f t="shared" si="1"/>
        <v>0</v>
      </c>
      <c r="L24" s="48"/>
    </row>
    <row r="25" spans="1:12" ht="19.5" customHeight="1">
      <c r="A25" s="148">
        <f>B22+B23+B24</f>
        <v>14582637</v>
      </c>
      <c r="B25" s="149"/>
      <c r="C25" s="149"/>
      <c r="D25" s="150"/>
      <c r="E25" s="128"/>
      <c r="F25" s="133"/>
      <c r="G25" s="23" t="s">
        <v>26</v>
      </c>
      <c r="H25" s="45">
        <f>'2017년 비지정후원 직간접비사용내역'!H25+'2017년 비지정후원 직간접비사용내역'!I25</f>
        <v>0</v>
      </c>
      <c r="I25" s="46">
        <f t="shared" si="0"/>
        <v>0</v>
      </c>
      <c r="J25" s="45">
        <f>'2017년 지정후원 직간접비사용내역'!H25+'2017년 지정후원 직간접비사용내역'!I25</f>
        <v>0</v>
      </c>
      <c r="K25" s="46">
        <f t="shared" si="1"/>
        <v>0</v>
      </c>
      <c r="L25" s="48"/>
    </row>
    <row r="26" spans="1:12" ht="19.5" customHeight="1">
      <c r="A26" s="81"/>
      <c r="B26" s="82"/>
      <c r="C26" s="82"/>
      <c r="D26" s="83"/>
      <c r="E26" s="128"/>
      <c r="F26" s="133"/>
      <c r="G26" s="23" t="s">
        <v>23</v>
      </c>
      <c r="H26" s="45">
        <f>'2017년 비지정후원 직간접비사용내역'!H26+'2017년 비지정후원 직간접비사용내역'!I26</f>
        <v>0</v>
      </c>
      <c r="I26" s="46">
        <f t="shared" si="0"/>
        <v>0</v>
      </c>
      <c r="J26" s="45">
        <f>'2017년 지정후원 직간접비사용내역'!H26+'2017년 지정후원 직간접비사용내역'!I26</f>
        <v>0</v>
      </c>
      <c r="K26" s="46">
        <f t="shared" si="1"/>
        <v>0</v>
      </c>
      <c r="L26" s="48"/>
    </row>
    <row r="27" spans="1:12" ht="19.5" customHeight="1">
      <c r="A27" s="81"/>
      <c r="B27" s="82"/>
      <c r="C27" s="82"/>
      <c r="D27" s="83"/>
      <c r="E27" s="128"/>
      <c r="F27" s="133"/>
      <c r="G27" s="23" t="s">
        <v>24</v>
      </c>
      <c r="H27" s="45">
        <f>'2017년 비지정후원 직간접비사용내역'!H27+'2017년 비지정후원 직간접비사용내역'!I27</f>
        <v>0</v>
      </c>
      <c r="I27" s="46">
        <f t="shared" si="0"/>
        <v>0</v>
      </c>
      <c r="J27" s="45">
        <f>'2017년 지정후원 직간접비사용내역'!H27+'2017년 지정후원 직간접비사용내역'!I27</f>
        <v>0</v>
      </c>
      <c r="K27" s="46">
        <f t="shared" si="1"/>
        <v>0</v>
      </c>
      <c r="L27" s="48"/>
    </row>
    <row r="28" spans="1:12" ht="19.5" customHeight="1">
      <c r="A28" s="81"/>
      <c r="B28" s="82"/>
      <c r="C28" s="82"/>
      <c r="D28" s="83"/>
      <c r="E28" s="128"/>
      <c r="F28" s="129"/>
      <c r="G28" s="23" t="s">
        <v>53</v>
      </c>
      <c r="H28" s="45">
        <f>'2017년 비지정후원 직간접비사용내역'!H28+'2017년 비지정후원 직간접비사용내역'!I28</f>
        <v>0</v>
      </c>
      <c r="I28" s="46">
        <f t="shared" si="0"/>
        <v>0</v>
      </c>
      <c r="J28" s="45">
        <f>'2017년 지정후원 직간접비사용내역'!H28+'2017년 지정후원 직간접비사용내역'!I28</f>
        <v>0</v>
      </c>
      <c r="K28" s="46">
        <f t="shared" si="1"/>
        <v>0</v>
      </c>
      <c r="L28" s="48"/>
    </row>
    <row r="29" spans="1:12" ht="19.5" customHeight="1">
      <c r="A29" s="81"/>
      <c r="B29" s="82"/>
      <c r="C29" s="82"/>
      <c r="D29" s="83"/>
      <c r="E29" s="128"/>
      <c r="F29" s="56" t="s">
        <v>56</v>
      </c>
      <c r="G29" s="27" t="s">
        <v>54</v>
      </c>
      <c r="H29" s="45">
        <f>'2017년 비지정후원 직간접비사용내역'!H29+'2017년 비지정후원 직간접비사용내역'!I29</f>
        <v>148700</v>
      </c>
      <c r="I29" s="46">
        <f t="shared" si="0"/>
        <v>0.012244699659009406</v>
      </c>
      <c r="J29" s="45">
        <f>'2017년 지정후원 직간접비사용내역'!H29+'2017년 지정후원 직간접비사용내역'!I29</f>
        <v>160000</v>
      </c>
      <c r="K29" s="46">
        <f t="shared" si="1"/>
        <v>0.029337127601836505</v>
      </c>
      <c r="L29" s="48"/>
    </row>
    <row r="30" spans="1:12" ht="19.5" customHeight="1">
      <c r="A30" s="81"/>
      <c r="B30" s="82"/>
      <c r="C30" s="82"/>
      <c r="D30" s="83"/>
      <c r="E30" s="131"/>
      <c r="F30" s="56" t="s">
        <v>57</v>
      </c>
      <c r="G30" s="27" t="s">
        <v>42</v>
      </c>
      <c r="H30" s="45">
        <f>'2017년 비지정후원 직간접비사용내역'!H30+'2017년 비지정후원 직간접비사용내역'!I30</f>
        <v>0</v>
      </c>
      <c r="I30" s="46">
        <f>H30/$H$31</f>
        <v>0</v>
      </c>
      <c r="J30" s="45">
        <f>'2017년 지정후원 직간접비사용내역'!H30+'2017년 지정후원 직간접비사용내역'!I30</f>
        <v>60000</v>
      </c>
      <c r="K30" s="46">
        <f>J30/$J$31</f>
        <v>0.01100142285068869</v>
      </c>
      <c r="L30" s="48"/>
    </row>
    <row r="31" spans="1:12" ht="14.25" thickBot="1">
      <c r="A31" s="91"/>
      <c r="B31" s="92"/>
      <c r="C31" s="92"/>
      <c r="D31" s="93"/>
      <c r="E31" s="124" t="s">
        <v>41</v>
      </c>
      <c r="F31" s="125"/>
      <c r="G31" s="126"/>
      <c r="H31" s="51">
        <f>SUM(H5:H30)</f>
        <v>12144030</v>
      </c>
      <c r="I31" s="52">
        <f>SUM(H5:H10,H14:H18,H22:H30)/$H$31</f>
        <v>0.3176466131918317</v>
      </c>
      <c r="J31" s="51">
        <f>SUM(J5:J30)</f>
        <v>5453840</v>
      </c>
      <c r="K31" s="52">
        <f>SUM(J5:J10,J14:J18,J22:J30)/$J$31</f>
        <v>0.04033855045252519</v>
      </c>
      <c r="L31" s="53"/>
    </row>
  </sheetData>
  <sheetProtection/>
  <mergeCells count="21">
    <mergeCell ref="A14:A15"/>
    <mergeCell ref="B14:B15"/>
    <mergeCell ref="B24:D24"/>
    <mergeCell ref="B23:D23"/>
    <mergeCell ref="B22:D22"/>
    <mergeCell ref="A25:D25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0">
      <selection activeCell="C13" sqref="C13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8" width="11.10546875" style="1" bestFit="1" customWidth="1"/>
    <col min="9" max="9" width="9.99609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0" t="s">
        <v>76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78</v>
      </c>
    </row>
    <row r="3" spans="1:10" ht="20.25" customHeight="1">
      <c r="A3" s="113" t="s">
        <v>0</v>
      </c>
      <c r="B3" s="114"/>
      <c r="C3" s="114"/>
      <c r="D3" s="159"/>
      <c r="E3" s="122" t="s">
        <v>2</v>
      </c>
      <c r="F3" s="122"/>
      <c r="G3" s="122"/>
      <c r="H3" s="122"/>
      <c r="I3" s="123"/>
      <c r="J3" s="160" t="s">
        <v>15</v>
      </c>
    </row>
    <row r="4" spans="1:10" ht="20.25" customHeight="1" thickBot="1">
      <c r="A4" s="116" t="s">
        <v>13</v>
      </c>
      <c r="B4" s="117"/>
      <c r="C4" s="54" t="s">
        <v>14</v>
      </c>
      <c r="D4" s="6" t="s">
        <v>15</v>
      </c>
      <c r="E4" s="124" t="s">
        <v>13</v>
      </c>
      <c r="F4" s="125"/>
      <c r="G4" s="126"/>
      <c r="H4" s="7" t="s">
        <v>20</v>
      </c>
      <c r="I4" s="8" t="s">
        <v>21</v>
      </c>
      <c r="J4" s="161"/>
    </row>
    <row r="5" spans="1:10" ht="19.5" customHeight="1">
      <c r="A5" s="55" t="s">
        <v>1</v>
      </c>
      <c r="B5" s="63" t="s">
        <v>38</v>
      </c>
      <c r="C5" s="62">
        <v>13029000</v>
      </c>
      <c r="D5" s="12"/>
      <c r="E5" s="156" t="s">
        <v>55</v>
      </c>
      <c r="F5" s="158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7" t="s">
        <v>71</v>
      </c>
      <c r="C6" s="66">
        <v>0</v>
      </c>
      <c r="D6" s="12"/>
      <c r="E6" s="152"/>
      <c r="F6" s="133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7"/>
      <c r="C7" s="66"/>
      <c r="D7" s="12"/>
      <c r="E7" s="152"/>
      <c r="F7" s="133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21"/>
      <c r="C8" s="65"/>
      <c r="D8" s="19"/>
      <c r="E8" s="152"/>
      <c r="F8" s="133"/>
      <c r="G8" s="23" t="s">
        <v>46</v>
      </c>
      <c r="H8" s="70">
        <v>699820</v>
      </c>
      <c r="I8" s="71">
        <v>0</v>
      </c>
      <c r="J8" s="25"/>
    </row>
    <row r="9" spans="1:10" ht="19.5" customHeight="1">
      <c r="A9" s="14"/>
      <c r="B9" s="17"/>
      <c r="C9" s="66"/>
      <c r="D9" s="23"/>
      <c r="E9" s="152"/>
      <c r="F9" s="133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17"/>
      <c r="C10" s="66"/>
      <c r="D10" s="23"/>
      <c r="E10" s="152"/>
      <c r="F10" s="129"/>
      <c r="G10" s="23" t="s">
        <v>28</v>
      </c>
      <c r="H10" s="73">
        <v>0</v>
      </c>
      <c r="I10" s="71">
        <v>0</v>
      </c>
      <c r="J10" s="25"/>
    </row>
    <row r="11" spans="1:10" ht="19.5" customHeight="1">
      <c r="A11" s="14"/>
      <c r="B11" s="67"/>
      <c r="C11" s="64"/>
      <c r="D11" s="23"/>
      <c r="E11" s="152"/>
      <c r="F11" s="137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21"/>
      <c r="C12" s="22"/>
      <c r="D12" s="23"/>
      <c r="E12" s="152"/>
      <c r="F12" s="135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18"/>
      <c r="C13" s="18"/>
      <c r="D13" s="23"/>
      <c r="E13" s="152"/>
      <c r="F13" s="136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26"/>
      <c r="D14" s="19"/>
      <c r="E14" s="152"/>
      <c r="F14" s="137" t="s">
        <v>50</v>
      </c>
      <c r="G14" s="23" t="s">
        <v>10</v>
      </c>
      <c r="H14" s="70">
        <v>382700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2"/>
      <c r="F15" s="135"/>
      <c r="G15" s="23" t="s">
        <v>51</v>
      </c>
      <c r="H15" s="70">
        <v>615570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2"/>
      <c r="F16" s="135"/>
      <c r="G16" s="23" t="s">
        <v>4</v>
      </c>
      <c r="H16" s="70">
        <v>33410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2"/>
      <c r="F17" s="135"/>
      <c r="G17" s="23" t="s">
        <v>6</v>
      </c>
      <c r="H17" s="70">
        <v>157310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2"/>
      <c r="F18" s="135"/>
      <c r="G18" s="23" t="s">
        <v>17</v>
      </c>
      <c r="H18" s="70">
        <v>30000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7"/>
      <c r="F19" s="136"/>
      <c r="G19" s="23" t="s">
        <v>27</v>
      </c>
      <c r="H19" s="70">
        <v>0</v>
      </c>
      <c r="I19" s="71">
        <v>0</v>
      </c>
      <c r="J19" s="25"/>
    </row>
    <row r="20" spans="1:10" ht="19.5" customHeight="1">
      <c r="A20" s="14"/>
      <c r="B20" s="18"/>
      <c r="C20" s="18"/>
      <c r="D20" s="23"/>
      <c r="E20" s="152" t="s">
        <v>52</v>
      </c>
      <c r="F20" s="137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2"/>
      <c r="F21" s="135"/>
      <c r="G21" s="23" t="s">
        <v>25</v>
      </c>
      <c r="H21" s="70">
        <v>0</v>
      </c>
      <c r="I21" s="71">
        <v>8286520</v>
      </c>
      <c r="J21" s="25"/>
    </row>
    <row r="22" spans="1:10" ht="19.5" customHeight="1">
      <c r="A22" s="14"/>
      <c r="B22" s="18"/>
      <c r="C22" s="18"/>
      <c r="D22" s="23"/>
      <c r="E22" s="157"/>
      <c r="F22" s="136"/>
      <c r="G22" s="23" t="s">
        <v>11</v>
      </c>
      <c r="H22" s="70">
        <v>1790000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1" t="s">
        <v>19</v>
      </c>
      <c r="F23" s="137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2"/>
      <c r="F24" s="135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2"/>
      <c r="F25" s="135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2"/>
      <c r="F26" s="135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2"/>
      <c r="F27" s="135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2"/>
      <c r="F28" s="136"/>
      <c r="G28" s="23" t="s">
        <v>53</v>
      </c>
      <c r="H28" s="70">
        <v>0</v>
      </c>
      <c r="I28" s="71">
        <v>0</v>
      </c>
      <c r="J28" s="108"/>
    </row>
    <row r="29" spans="1:10" ht="19.5" customHeight="1">
      <c r="A29" s="14"/>
      <c r="B29" s="18"/>
      <c r="C29" s="18"/>
      <c r="D29" s="23"/>
      <c r="E29" s="152"/>
      <c r="F29" s="56" t="s">
        <v>61</v>
      </c>
      <c r="G29" s="23" t="s">
        <v>54</v>
      </c>
      <c r="H29" s="70">
        <v>148700</v>
      </c>
      <c r="I29" s="71">
        <v>0</v>
      </c>
      <c r="J29" s="109"/>
    </row>
    <row r="30" spans="1:10" ht="19.5" customHeight="1" thickBot="1">
      <c r="A30" s="61"/>
      <c r="B30" s="29"/>
      <c r="C30" s="29"/>
      <c r="D30" s="27"/>
      <c r="E30" s="153"/>
      <c r="F30" s="60"/>
      <c r="G30" s="59" t="s">
        <v>73</v>
      </c>
      <c r="H30" s="74">
        <v>0</v>
      </c>
      <c r="I30" s="75">
        <v>0</v>
      </c>
      <c r="J30" s="110"/>
    </row>
    <row r="31" spans="1:13" ht="27" customHeight="1" thickBot="1">
      <c r="A31" s="30" t="s">
        <v>12</v>
      </c>
      <c r="B31" s="31"/>
      <c r="C31" s="31">
        <f>C5+C6</f>
        <v>13029000</v>
      </c>
      <c r="D31" s="32"/>
      <c r="E31" s="57"/>
      <c r="F31" s="154" t="s">
        <v>22</v>
      </c>
      <c r="G31" s="155"/>
      <c r="H31" s="33">
        <f>SUM(H5:H30)</f>
        <v>3857510</v>
      </c>
      <c r="I31" s="34">
        <f>SUM(I5:I30)</f>
        <v>8286520</v>
      </c>
      <c r="J31" s="35"/>
      <c r="L31" s="36"/>
      <c r="M31" s="36"/>
    </row>
    <row r="32" spans="6:10" ht="27" customHeight="1" thickBot="1">
      <c r="F32" s="154" t="s">
        <v>63</v>
      </c>
      <c r="G32" s="155"/>
      <c r="H32" s="37">
        <f>H31/(H31+I31)</f>
        <v>0.3176466131918317</v>
      </c>
      <c r="I32" s="38">
        <f>I31/(H31+I31)</f>
        <v>0.6823533868081683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D15" sqref="D15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9.996093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20" t="s">
        <v>77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78</v>
      </c>
    </row>
    <row r="3" spans="1:10" ht="20.25" customHeight="1">
      <c r="A3" s="113" t="s">
        <v>0</v>
      </c>
      <c r="B3" s="114"/>
      <c r="C3" s="114"/>
      <c r="D3" s="159"/>
      <c r="E3" s="122" t="s">
        <v>2</v>
      </c>
      <c r="F3" s="122"/>
      <c r="G3" s="122"/>
      <c r="H3" s="122"/>
      <c r="I3" s="123"/>
      <c r="J3" s="160" t="s">
        <v>15</v>
      </c>
    </row>
    <row r="4" spans="1:10" ht="20.25" customHeight="1" thickBot="1">
      <c r="A4" s="116" t="s">
        <v>13</v>
      </c>
      <c r="B4" s="117"/>
      <c r="C4" s="5" t="s">
        <v>14</v>
      </c>
      <c r="D4" s="6" t="s">
        <v>15</v>
      </c>
      <c r="E4" s="124" t="s">
        <v>13</v>
      </c>
      <c r="F4" s="125"/>
      <c r="G4" s="126"/>
      <c r="H4" s="7" t="s">
        <v>20</v>
      </c>
      <c r="I4" s="8" t="s">
        <v>21</v>
      </c>
      <c r="J4" s="161"/>
    </row>
    <row r="5" spans="1:10" ht="19.5" customHeight="1">
      <c r="A5" s="55" t="s">
        <v>1</v>
      </c>
      <c r="B5" s="100" t="s">
        <v>42</v>
      </c>
      <c r="C5" s="103">
        <v>180000</v>
      </c>
      <c r="D5" s="106"/>
      <c r="E5" s="156" t="s">
        <v>55</v>
      </c>
      <c r="F5" s="158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01" t="s">
        <v>70</v>
      </c>
      <c r="C6" s="104">
        <v>205000</v>
      </c>
      <c r="D6" s="106"/>
      <c r="E6" s="152"/>
      <c r="F6" s="133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02" t="s">
        <v>74</v>
      </c>
      <c r="C7" s="105">
        <v>240000</v>
      </c>
      <c r="D7" s="112" t="s">
        <v>84</v>
      </c>
      <c r="E7" s="152"/>
      <c r="F7" s="133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102" t="s">
        <v>79</v>
      </c>
      <c r="C8" s="105">
        <v>2000000</v>
      </c>
      <c r="D8" s="111" t="s">
        <v>85</v>
      </c>
      <c r="E8" s="152"/>
      <c r="F8" s="133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8"/>
      <c r="C9" s="62"/>
      <c r="D9" s="19"/>
      <c r="E9" s="152"/>
      <c r="F9" s="133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21"/>
      <c r="C10" s="65"/>
      <c r="D10" s="23"/>
      <c r="E10" s="152"/>
      <c r="F10" s="129"/>
      <c r="G10" s="23" t="s">
        <v>28</v>
      </c>
      <c r="H10" s="70">
        <v>0</v>
      </c>
      <c r="I10" s="71">
        <v>0</v>
      </c>
      <c r="J10" s="25"/>
    </row>
    <row r="11" spans="1:10" ht="19.5" customHeight="1">
      <c r="A11" s="14"/>
      <c r="B11" s="77"/>
      <c r="C11" s="77"/>
      <c r="D11" s="23"/>
      <c r="E11" s="152"/>
      <c r="F11" s="137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77"/>
      <c r="C12" s="77"/>
      <c r="D12" s="23"/>
      <c r="E12" s="152"/>
      <c r="F12" s="135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77"/>
      <c r="C13" s="77"/>
      <c r="D13" s="23"/>
      <c r="E13" s="152"/>
      <c r="F13" s="135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77"/>
      <c r="C14" s="77"/>
      <c r="D14" s="19"/>
      <c r="E14" s="152"/>
      <c r="F14" s="137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2"/>
      <c r="F15" s="135"/>
      <c r="G15" s="23" t="s">
        <v>51</v>
      </c>
      <c r="H15" s="70">
        <v>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2"/>
      <c r="F16" s="135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2"/>
      <c r="F17" s="135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2"/>
      <c r="F18" s="135"/>
      <c r="G18" s="23" t="s">
        <v>17</v>
      </c>
      <c r="H18" s="70"/>
      <c r="I18" s="71">
        <v>0</v>
      </c>
      <c r="J18" s="25"/>
    </row>
    <row r="19" spans="1:10" ht="19.5" customHeight="1">
      <c r="A19" s="14"/>
      <c r="B19" s="18"/>
      <c r="C19" s="18"/>
      <c r="D19" s="23"/>
      <c r="E19" s="157"/>
      <c r="F19" s="136"/>
      <c r="G19" s="23" t="s">
        <v>27</v>
      </c>
      <c r="H19" s="70">
        <v>0</v>
      </c>
      <c r="I19" s="71">
        <v>3233840</v>
      </c>
      <c r="J19" s="107" t="s">
        <v>83</v>
      </c>
    </row>
    <row r="20" spans="1:10" ht="19.5" customHeight="1">
      <c r="A20" s="14"/>
      <c r="B20" s="18"/>
      <c r="C20" s="18"/>
      <c r="D20" s="23"/>
      <c r="E20" s="152" t="s">
        <v>52</v>
      </c>
      <c r="F20" s="137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2"/>
      <c r="F21" s="135"/>
      <c r="G21" s="23" t="s">
        <v>25</v>
      </c>
      <c r="H21" s="70">
        <v>0</v>
      </c>
      <c r="I21" s="71">
        <v>2000000</v>
      </c>
      <c r="J21" s="25" t="s">
        <v>82</v>
      </c>
    </row>
    <row r="22" spans="1:10" ht="19.5" customHeight="1">
      <c r="A22" s="14"/>
      <c r="B22" s="18"/>
      <c r="C22" s="18"/>
      <c r="D22" s="23"/>
      <c r="E22" s="157"/>
      <c r="F22" s="136"/>
      <c r="G22" s="23" t="s">
        <v>11</v>
      </c>
      <c r="H22" s="70">
        <f>-I22</f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1" t="s">
        <v>19</v>
      </c>
      <c r="F23" s="137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2"/>
      <c r="F24" s="135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2"/>
      <c r="F25" s="135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2"/>
      <c r="F26" s="135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2"/>
      <c r="F27" s="135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2"/>
      <c r="F28" s="136"/>
      <c r="G28" s="23" t="s">
        <v>53</v>
      </c>
      <c r="H28" s="71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52"/>
      <c r="F29" s="56" t="s">
        <v>61</v>
      </c>
      <c r="G29" s="23" t="s">
        <v>54</v>
      </c>
      <c r="H29" s="70">
        <v>160000</v>
      </c>
      <c r="I29" s="71">
        <v>0</v>
      </c>
      <c r="J29" s="25" t="s">
        <v>80</v>
      </c>
    </row>
    <row r="30" spans="1:10" ht="19.5" customHeight="1" thickBot="1">
      <c r="A30" s="28"/>
      <c r="B30" s="29"/>
      <c r="C30" s="29"/>
      <c r="D30" s="27"/>
      <c r="E30" s="153"/>
      <c r="F30" s="60" t="s">
        <v>62</v>
      </c>
      <c r="G30" s="59" t="s">
        <v>42</v>
      </c>
      <c r="H30" s="74">
        <v>60000</v>
      </c>
      <c r="I30" s="75">
        <v>0</v>
      </c>
      <c r="J30" s="58" t="s">
        <v>81</v>
      </c>
    </row>
    <row r="31" spans="1:13" ht="27" customHeight="1" thickBot="1">
      <c r="A31" s="30" t="s">
        <v>12</v>
      </c>
      <c r="B31" s="31"/>
      <c r="C31" s="31">
        <f>C5+C6+C7+C8+C9</f>
        <v>2625000</v>
      </c>
      <c r="D31" s="32"/>
      <c r="E31" s="57"/>
      <c r="F31" s="154" t="s">
        <v>22</v>
      </c>
      <c r="G31" s="155"/>
      <c r="H31" s="33">
        <f>SUM(H5:H30)</f>
        <v>220000</v>
      </c>
      <c r="I31" s="34">
        <f>SUM(I5:I30)</f>
        <v>5233840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  <mergeCell ref="E23:E30"/>
    <mergeCell ref="F11:F13"/>
    <mergeCell ref="F14:F1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2017-08-04T02:21:26Z</cp:lastPrinted>
  <dcterms:created xsi:type="dcterms:W3CDTF">2004-08-24T01:54:40Z</dcterms:created>
  <dcterms:modified xsi:type="dcterms:W3CDTF">2018-03-14T07:15:40Z</dcterms:modified>
  <cp:category/>
  <cp:version/>
  <cp:contentType/>
  <cp:contentStatus/>
</cp:coreProperties>
</file>