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7년 6월 결산서 " sheetId="1" r:id="rId1"/>
    <sheet name="2017년 비지정후원 직간접비사용내역" sheetId="2" r:id="rId2"/>
    <sheet name="2017년 지정후원 직간접비사용내역" sheetId="3" r:id="rId3"/>
  </sheets>
  <definedNames>
    <definedName name="_xlnm.Print_Area" localSheetId="0">'2017년 6월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<sst xmlns="http://schemas.openxmlformats.org/spreadsheetml/2006/main" count="175" uniqueCount="84">
  <si>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</si>
  <si>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</si>
  <si>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</si>
  <si>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</si>
  <si>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</si>
  <si>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</si>
  <si>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</si>
  <si>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</si>
  <si>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</si>
  <si>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</si>
  <si>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</si>
  <si>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</si>
  <si>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</si>
  <si>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</si>
  <si>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</si>
  <si>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</si>
  <si>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</si>
  <si>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</si>
  <si>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</si>
  <si>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</si>
  <si>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</si>
  <si>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</si>
  <si>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</si>
  <si>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</si>
  <si>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</si>
  <si>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</si>
  <si>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</si>
  <si>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</si>
  <si>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</si>
  <si>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</si>
  <si>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</si>
  <si>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</si>
  <si>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</si>
  <si>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</si>
  <si>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</si>
  <si>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</si>
  <si>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</si>
  <si>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</si>
  <si>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</si>
  <si>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</si>
  <si>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</si>
  <si>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</si>
  <si>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</si>
  <si>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</si>
  <si>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</si>
  <si>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</si>
  <si>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</si>
  <si>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</si>
  <si>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</si>
  <si>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</si>
  <si>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</si>
  <si>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</si>
  <si>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</si>
  <si>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</si>
  <si>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</si>
  <si>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</si>
  <si>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</si>
  <si>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</si>
  <si>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</si>
  <si>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</si>
  <si>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</si>
  <si>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</si>
  <si>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</si>
  <si>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</si>
  <si>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</si>
  <si>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</si>
  <si>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</si>
  <si>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</si>
  <si>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</si>
  <si>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</si>
  <si>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</si>
  <si>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</si>
  <si>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</si>
  <si>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</si>
  <si>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t>재활p/g아쿠아</t>
  </si>
  <si>
    <t>2017년도 6월 바다의별 지정후원금 사용내역(직,간접비)</t>
  </si>
  <si>
    <t>2017. 6. 30일 기준 (단위 : 원)</t>
  </si>
  <si>
    <t>2017년도 6월 바다의별 비지정후원금 사용내역(직,간접비)</t>
  </si>
  <si>
    <t>2017년 6월 바다의별 후원금 결산서</t>
  </si>
  <si>
    <t>정형신발제작</t>
  </si>
  <si>
    <r>
      <t>이무</t>
    </r>
    <r>
      <rPr>
        <sz val="8"/>
        <rFont val="맑은 고딕"/>
        <family val="3"/>
      </rPr>
      <t>○, 김태○</t>
    </r>
  </si>
  <si>
    <t>아쿠아 강사료 및 이용료 240,000원 정형신발제작 3,360,000원</t>
  </si>
  <si>
    <t>수********</t>
  </si>
  <si>
    <t xml:space="preserve"> 해**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</si>
</sst>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9" fontId="47" fillId="34" borderId="28" xfId="43" applyFont="1" applyFill="1" applyBorder="1" applyAlignment="1">
      <alignment horizontal="right" vertical="center"/>
    </xf>
    <xf numFmtId="9" fontId="47" fillId="34" borderId="29" xfId="43" applyFont="1" applyFill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4" fillId="0" borderId="21" xfId="0" applyNumberFormat="1" applyFont="1" applyFill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176" fontId="46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5" fillId="0" borderId="56" xfId="0" applyNumberFormat="1" applyFont="1" applyFill="1" applyBorder="1" applyAlignment="1">
      <alignment horizontal="center" vertical="center" wrapText="1"/>
    </xf>
    <xf numFmtId="176" fontId="45" fillId="0" borderId="57" xfId="0" applyNumberFormat="1" applyFont="1" applyFill="1" applyBorder="1" applyAlignment="1">
      <alignment horizontal="center" vertical="center"/>
    </xf>
    <xf numFmtId="176" fontId="45" fillId="0" borderId="58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59" xfId="0" applyNumberFormat="1" applyFont="1" applyFill="1" applyBorder="1" applyAlignment="1">
      <alignment horizontal="center" vertical="center"/>
    </xf>
    <xf numFmtId="176" fontId="45" fillId="0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63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64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65" xfId="0" applyNumberFormat="1" applyFont="1" applyFill="1" applyBorder="1" applyAlignment="1">
      <alignment horizontal="center" vertical="center"/>
    </xf>
    <xf numFmtId="176" fontId="45" fillId="33" borderId="66" xfId="0" applyNumberFormat="1" applyFont="1" applyFill="1" applyBorder="1" applyAlignment="1">
      <alignment horizontal="center" vertical="center"/>
    </xf>
    <xf numFmtId="176" fontId="45" fillId="33" borderId="67" xfId="0" applyNumberFormat="1" applyFont="1" applyFill="1" applyBorder="1" applyAlignment="1">
      <alignment horizontal="center" vertical="center"/>
    </xf>
    <xf numFmtId="176" fontId="45" fillId="33" borderId="68" xfId="0" applyNumberFormat="1" applyFont="1" applyFill="1" applyBorder="1" applyAlignment="1">
      <alignment horizontal="center" vertical="center"/>
    </xf>
    <xf numFmtId="0" fontId="47" fillId="36" borderId="64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57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0" fontId="47" fillId="34" borderId="70" xfId="0" applyFont="1" applyFill="1" applyBorder="1" applyAlignment="1">
      <alignment horizontal="center" vertical="center"/>
    </xf>
    <xf numFmtId="176" fontId="44" fillId="0" borderId="56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C12" sqref="C1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46" t="s">
        <v>78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ht="18.75" customHeight="1" thickBot="1">
      <c r="L2" s="4" t="s">
        <v>76</v>
      </c>
    </row>
    <row r="3" spans="1:12" ht="16.5" customHeight="1">
      <c r="A3" s="139" t="s">
        <v>29</v>
      </c>
      <c r="B3" s="140"/>
      <c r="C3" s="140"/>
      <c r="D3" s="141"/>
      <c r="E3" s="147" t="s">
        <v>30</v>
      </c>
      <c r="F3" s="148"/>
      <c r="G3" s="148"/>
      <c r="H3" s="148"/>
      <c r="I3" s="148"/>
      <c r="J3" s="148"/>
      <c r="K3" s="149"/>
      <c r="L3" s="144" t="s">
        <v>31</v>
      </c>
    </row>
    <row r="4" spans="1:12" ht="16.5" customHeight="1" thickBot="1">
      <c r="A4" s="142" t="s">
        <v>32</v>
      </c>
      <c r="B4" s="143"/>
      <c r="C4" s="5" t="s">
        <v>33</v>
      </c>
      <c r="D4" s="6" t="s">
        <v>31</v>
      </c>
      <c r="E4" s="132" t="s">
        <v>32</v>
      </c>
      <c r="F4" s="133"/>
      <c r="G4" s="134"/>
      <c r="H4" s="43" t="s">
        <v>34</v>
      </c>
      <c r="I4" s="44" t="s">
        <v>35</v>
      </c>
      <c r="J4" s="43" t="s">
        <v>36</v>
      </c>
      <c r="K4" s="44" t="s">
        <v>35</v>
      </c>
      <c r="L4" s="145"/>
    </row>
    <row r="5" spans="1:12" ht="19.5" customHeight="1">
      <c r="A5" s="9" t="s">
        <v>37</v>
      </c>
      <c r="B5" s="10" t="s">
        <v>38</v>
      </c>
      <c r="C5" s="11">
        <f>'2017년 비지정후원 직간접비사용내역'!C31</f>
        <v>6546719</v>
      </c>
      <c r="D5" s="20"/>
      <c r="E5" s="125" t="s">
        <v>58</v>
      </c>
      <c r="F5" s="135" t="s">
        <v>39</v>
      </c>
      <c r="G5" s="13" t="s">
        <v>43</v>
      </c>
      <c r="H5" s="45">
        <f>'2017년 비지정후원 직간접비사용내역'!H5+'2017년 비지정후원 직간접비사용내역'!I5</f>
        <v>0</v>
      </c>
      <c r="I5" s="46">
        <f>H5/$H$31</f>
        <v>0</v>
      </c>
      <c r="J5" s="45">
        <f>'2017년 지정후원 직간접비사용내역'!H5+'2017년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'2017년 지정후원 직간접비사용내역'!C31</f>
        <v>3935000</v>
      </c>
      <c r="D6" s="23"/>
      <c r="E6" s="126"/>
      <c r="F6" s="136"/>
      <c r="G6" s="23" t="s">
        <v>44</v>
      </c>
      <c r="H6" s="45">
        <f>'2017년 비지정후원 직간접비사용내역'!H6+'2017년 비지정후원 직간접비사용내역'!I6</f>
        <v>0</v>
      </c>
      <c r="I6" s="46">
        <f>H6/$H$31</f>
        <v>0</v>
      </c>
      <c r="J6" s="45">
        <f>'2017년 지정후원 직간접비사용내역'!H6+'2017년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6"/>
      <c r="F7" s="136"/>
      <c r="G7" s="23" t="s">
        <v>45</v>
      </c>
      <c r="H7" s="45">
        <f>'2017년 비지정후원 직간접비사용내역'!H7+'2017년 비지정후원 직간접비사용내역'!I7</f>
        <v>0</v>
      </c>
      <c r="I7" s="46">
        <f aca="true" t="shared" si="0" ref="I7:I29">H7/$H$31</f>
        <v>0</v>
      </c>
      <c r="J7" s="45">
        <f>'2017년 지정후원 직간접비사용내역'!H7+'2017년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6"/>
      <c r="F8" s="136"/>
      <c r="G8" s="23" t="s">
        <v>46</v>
      </c>
      <c r="H8" s="45">
        <f>'2017년 비지정후원 직간접비사용내역'!H8+'2017년 비지정후원 직간접비사용내역'!I8</f>
        <v>708160</v>
      </c>
      <c r="I8" s="46">
        <f t="shared" si="0"/>
        <v>0.05497401240501756</v>
      </c>
      <c r="J8" s="45">
        <f>'2017년 지정후원 직간접비사용내역'!H8+'2017년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10481719</v>
      </c>
      <c r="D9" s="50"/>
      <c r="E9" s="126"/>
      <c r="F9" s="136"/>
      <c r="G9" s="23" t="s">
        <v>47</v>
      </c>
      <c r="H9" s="45">
        <f>'2017년 비지정후원 직간접비사용내역'!H9+'2017년 비지정후원 직간접비사용내역'!I9</f>
        <v>0</v>
      </c>
      <c r="I9" s="46">
        <f t="shared" si="0"/>
        <v>0</v>
      </c>
      <c r="J9" s="45">
        <f>'2017년 지정후원 직간접비사용내역'!H9+'2017년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6"/>
      <c r="F10" s="137"/>
      <c r="G10" s="23" t="s">
        <v>28</v>
      </c>
      <c r="H10" s="45">
        <f>'2017년 비지정후원 직간접비사용내역'!H10+'2017년 비지정후원 직간접비사용내역'!I10</f>
        <v>241500</v>
      </c>
      <c r="I10" s="46">
        <f t="shared" si="0"/>
        <v>0.018747492086268275</v>
      </c>
      <c r="J10" s="45">
        <f>'2017년 지정후원 직간접비사용내역'!H10+'2017년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6"/>
      <c r="F11" s="138" t="s">
        <v>8</v>
      </c>
      <c r="G11" s="23" t="s">
        <v>9</v>
      </c>
      <c r="H11" s="45">
        <f>'2017년 비지정후원 직간접비사용내역'!H11+'2017년 비지정후원 직간접비사용내역'!I11</f>
        <v>0</v>
      </c>
      <c r="I11" s="46">
        <f t="shared" si="0"/>
        <v>0</v>
      </c>
      <c r="J11" s="45">
        <f>'2017년 지정후원 직간접비사용내역'!H11+'2017년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6"/>
      <c r="F12" s="136"/>
      <c r="G12" s="23" t="s">
        <v>48</v>
      </c>
      <c r="H12" s="45">
        <f>'2017년 비지정후원 직간접비사용내역'!H12+'2017년 비지정후원 직간접비사용내역'!I12</f>
        <v>0</v>
      </c>
      <c r="I12" s="46">
        <f t="shared" si="0"/>
        <v>0</v>
      </c>
      <c r="J12" s="45">
        <f>'2017년 지정후원 직간접비사용내역'!H12+'2017년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6"/>
      <c r="F13" s="137"/>
      <c r="G13" s="23" t="s">
        <v>49</v>
      </c>
      <c r="H13" s="45">
        <f>'2017년 비지정후원 직간접비사용내역'!H13+'2017년 비지정후원 직간접비사용내역'!I13</f>
        <v>0</v>
      </c>
      <c r="I13" s="46">
        <f t="shared" si="0"/>
        <v>0</v>
      </c>
      <c r="J13" s="45">
        <f>'2017년 지정후원 직간접비사용내역'!H13+'2017년 지정후원 직간접비사용내역'!I13</f>
        <v>0</v>
      </c>
      <c r="K13" s="46">
        <f t="shared" si="1"/>
        <v>0</v>
      </c>
      <c r="L13" s="48"/>
    </row>
    <row r="14" spans="1:12" ht="19.5" customHeight="1">
      <c r="A14" s="112" t="s">
        <v>64</v>
      </c>
      <c r="B14" s="114">
        <v>22636511</v>
      </c>
      <c r="C14" s="97" t="s">
        <v>69</v>
      </c>
      <c r="D14" s="80">
        <v>14666337</v>
      </c>
      <c r="E14" s="126"/>
      <c r="F14" s="138" t="s">
        <v>50</v>
      </c>
      <c r="G14" s="23" t="s">
        <v>10</v>
      </c>
      <c r="H14" s="45">
        <f>'2017년 비지정후원 직간접비사용내역'!H14+'2017년 비지정후원 직간접비사용내역'!I14</f>
        <v>390700</v>
      </c>
      <c r="I14" s="46">
        <f t="shared" si="0"/>
        <v>0.030329793615341674</v>
      </c>
      <c r="J14" s="45">
        <f>'2017년 지정후원 직간접비사용내역'!H14+'2017년 지정후원 직간접비사용내역'!I14</f>
        <v>0</v>
      </c>
      <c r="K14" s="46">
        <f t="shared" si="1"/>
        <v>0</v>
      </c>
      <c r="L14" s="48"/>
    </row>
    <row r="15" spans="1:12" ht="19.5" customHeight="1">
      <c r="A15" s="113"/>
      <c r="B15" s="115"/>
      <c r="C15" s="98" t="s">
        <v>36</v>
      </c>
      <c r="D15" s="83">
        <v>7970174</v>
      </c>
      <c r="E15" s="126"/>
      <c r="F15" s="136"/>
      <c r="G15" s="23" t="s">
        <v>51</v>
      </c>
      <c r="H15" s="45">
        <f>'2017년 비지정후원 직간접비사용내역'!H15+'2017년 비지정후원 직간접비사용내역'!I15</f>
        <v>1427740</v>
      </c>
      <c r="I15" s="46">
        <f t="shared" si="0"/>
        <v>0.1108345521790835</v>
      </c>
      <c r="J15" s="45">
        <f>'2017년 지정후원 직간접비사용내역'!H15+'2017년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10481719</v>
      </c>
      <c r="C16" s="99" t="s">
        <v>72</v>
      </c>
      <c r="D16" s="83">
        <v>0</v>
      </c>
      <c r="E16" s="126"/>
      <c r="F16" s="136"/>
      <c r="G16" s="23" t="s">
        <v>4</v>
      </c>
      <c r="H16" s="45">
        <f>'2017년 비지정후원 직간접비사용내역'!H16+'2017년 비지정후원 직간접비사용내역'!I16</f>
        <v>26883</v>
      </c>
      <c r="I16" s="46">
        <f t="shared" si="0"/>
        <v>0.002086910268137267</v>
      </c>
      <c r="J16" s="45">
        <f>'2017년 지정후원 직간접비사용내역'!H16+'2017년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16591723</v>
      </c>
      <c r="D17" s="83"/>
      <c r="E17" s="126"/>
      <c r="F17" s="136"/>
      <c r="G17" s="23" t="s">
        <v>6</v>
      </c>
      <c r="H17" s="45">
        <f>'2017년 비지정후원 직간접비사용내역'!H17+'2017년 비지정후원 직간접비사용내역'!I17</f>
        <v>185250</v>
      </c>
      <c r="I17" s="46">
        <f t="shared" si="0"/>
        <v>0.014380840202820695</v>
      </c>
      <c r="J17" s="45">
        <f>'2017년 지정후원 직간접비사용내역'!H17+'2017년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16526507</v>
      </c>
      <c r="D18" s="86"/>
      <c r="E18" s="126"/>
      <c r="F18" s="136"/>
      <c r="G18" s="23" t="s">
        <v>17</v>
      </c>
      <c r="H18" s="45">
        <f>'2017년 비지정후원 직간접비사용내역'!H18+'2017년 비지정후원 직간접비사용내역'!I18</f>
        <v>1069830</v>
      </c>
      <c r="I18" s="46">
        <f t="shared" si="0"/>
        <v>0.0830502255016662</v>
      </c>
      <c r="J18" s="45">
        <f>'2017년 지정후원 직간접비사용내역'!H18+'2017년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33118230</v>
      </c>
      <c r="C19" s="95">
        <f>C17+C18</f>
        <v>33118230</v>
      </c>
      <c r="D19" s="96"/>
      <c r="E19" s="127"/>
      <c r="F19" s="137"/>
      <c r="G19" s="23" t="s">
        <v>27</v>
      </c>
      <c r="H19" s="45">
        <f>'2017년 비지정후원 직간접비사용내역'!H19+'2017년 비지정후원 직간접비사용내역'!I19</f>
        <v>0</v>
      </c>
      <c r="I19" s="46">
        <f t="shared" si="0"/>
        <v>0</v>
      </c>
      <c r="J19" s="45">
        <f>'2017년 지정후원 직간접비사용내역'!H19+'2017년 지정후원 직간접비사용내역'!I19</f>
        <v>0</v>
      </c>
      <c r="K19" s="46">
        <f t="shared" si="1"/>
        <v>0</v>
      </c>
      <c r="L19" s="48"/>
    </row>
    <row r="20" spans="1:12" ht="19.5" customHeight="1">
      <c r="A20" s="78"/>
      <c r="B20" s="79"/>
      <c r="C20" s="79"/>
      <c r="D20" s="80"/>
      <c r="E20" s="128" t="s">
        <v>59</v>
      </c>
      <c r="F20" s="130" t="s">
        <v>18</v>
      </c>
      <c r="G20" s="23" t="s">
        <v>18</v>
      </c>
      <c r="H20" s="45">
        <f>'2017년 비지정후원 직간접비사용내역'!H20+'2017년 비지정후원 직간접비사용내역'!I20</f>
        <v>0</v>
      </c>
      <c r="I20" s="46">
        <f t="shared" si="0"/>
        <v>0</v>
      </c>
      <c r="J20" s="45">
        <f>'2017년 지정후원 직간접비사용내역'!H20+'2017년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6"/>
      <c r="F21" s="131"/>
      <c r="G21" s="23" t="s">
        <v>25</v>
      </c>
      <c r="H21" s="45">
        <f>'2017년 비지정후원 직간접비사용내역'!H21+'2017년 비지정후원 직간접비사용내역'!I21</f>
        <v>748000</v>
      </c>
      <c r="I21" s="46">
        <f t="shared" si="0"/>
        <v>0.0580667663790007</v>
      </c>
      <c r="J21" s="45">
        <f>'2017년 지정후원 직간접비사용내역'!H21+'2017년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20">
        <v>8195174</v>
      </c>
      <c r="C22" s="120"/>
      <c r="D22" s="121"/>
      <c r="E22" s="129"/>
      <c r="F22" s="127"/>
      <c r="G22" s="23" t="s">
        <v>11</v>
      </c>
      <c r="H22" s="45">
        <f>'2017년 비지정후원 직간접비사용내역'!H22+'2017년 비지정후원 직간접비사용내역'!I22</f>
        <v>0</v>
      </c>
      <c r="I22" s="46">
        <f t="shared" si="0"/>
        <v>0</v>
      </c>
      <c r="J22" s="45">
        <f>'2017년 지정후원 직간접비사용내역'!H22+'2017년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18">
        <v>0</v>
      </c>
      <c r="C23" s="118"/>
      <c r="D23" s="119"/>
      <c r="E23" s="128" t="s">
        <v>60</v>
      </c>
      <c r="F23" s="130" t="s">
        <v>50</v>
      </c>
      <c r="G23" s="23" t="s">
        <v>5</v>
      </c>
      <c r="H23" s="45">
        <f>'2017년 비지정후원 직간접비사용내역'!H23+'2017년 비지정후원 직간접비사용내역'!I23</f>
        <v>0</v>
      </c>
      <c r="I23" s="46">
        <f t="shared" si="0"/>
        <v>0</v>
      </c>
      <c r="J23" s="45">
        <f>'2017년 지정후원 직간접비사용내역'!H23+'2017년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16">
        <v>8331333</v>
      </c>
      <c r="C24" s="116"/>
      <c r="D24" s="117"/>
      <c r="E24" s="126"/>
      <c r="F24" s="131"/>
      <c r="G24" s="23" t="s">
        <v>3</v>
      </c>
      <c r="H24" s="45">
        <f>'2017년 비지정후원 직간접비사용내역'!H24+'2017년 비지정후원 직간접비사용내역'!I24</f>
        <v>0</v>
      </c>
      <c r="I24" s="46">
        <f t="shared" si="0"/>
        <v>0</v>
      </c>
      <c r="J24" s="45">
        <f>'2017년 지정후원 직간접비사용내역'!H24+'2017년 지정후원 직간접비사용내역'!I24</f>
        <v>0</v>
      </c>
      <c r="K24" s="46">
        <f t="shared" si="1"/>
        <v>0</v>
      </c>
      <c r="L24" s="48"/>
    </row>
    <row r="25" spans="1:12" ht="19.5" customHeight="1">
      <c r="A25" s="122">
        <f>B22+B23+B24</f>
        <v>16526507</v>
      </c>
      <c r="B25" s="123"/>
      <c r="C25" s="123"/>
      <c r="D25" s="124"/>
      <c r="E25" s="126"/>
      <c r="F25" s="131"/>
      <c r="G25" s="23" t="s">
        <v>26</v>
      </c>
      <c r="H25" s="45">
        <f>'2017년 비지정후원 직간접비사용내역'!H25+'2017년 비지정후원 직간접비사용내역'!I25</f>
        <v>0</v>
      </c>
      <c r="I25" s="46">
        <f t="shared" si="0"/>
        <v>0</v>
      </c>
      <c r="J25" s="45">
        <f>'2017년 지정후원 직간접비사용내역'!H25+'2017년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6"/>
      <c r="F26" s="131"/>
      <c r="G26" s="23" t="s">
        <v>23</v>
      </c>
      <c r="H26" s="45">
        <f>'2017년 비지정후원 직간접비사용내역'!H26+'2017년 비지정후원 직간접비사용내역'!I26</f>
        <v>0</v>
      </c>
      <c r="I26" s="46">
        <f t="shared" si="0"/>
        <v>0</v>
      </c>
      <c r="J26" s="45">
        <f>'2017년 지정후원 직간접비사용내역'!H26+'2017년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6"/>
      <c r="F27" s="131"/>
      <c r="G27" s="23" t="s">
        <v>24</v>
      </c>
      <c r="H27" s="45">
        <f>'2017년 비지정후원 직간접비사용내역'!H27+'2017년 비지정후원 직간접비사용내역'!I27</f>
        <v>0</v>
      </c>
      <c r="I27" s="46">
        <f t="shared" si="0"/>
        <v>0</v>
      </c>
      <c r="J27" s="45">
        <f>'2017년 지정후원 직간접비사용내역'!H27+'2017년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6"/>
      <c r="F28" s="127"/>
      <c r="G28" s="23" t="s">
        <v>53</v>
      </c>
      <c r="H28" s="45">
        <f>'2017년 비지정후원 직간접비사용내역'!H28+'2017년 비지정후원 직간접비사용내역'!I28</f>
        <v>99770</v>
      </c>
      <c r="I28" s="46">
        <f t="shared" si="0"/>
        <v>0.00774508192731671</v>
      </c>
      <c r="J28" s="45">
        <f>'2017년 지정후원 직간접비사용내역'!H28+'2017년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6"/>
      <c r="F29" s="56" t="s">
        <v>56</v>
      </c>
      <c r="G29" s="27" t="s">
        <v>54</v>
      </c>
      <c r="H29" s="45">
        <f>'2017년 비지정후원 직간접비사용내역'!H29+'2017년 비지정후원 직간접비사용내역'!I29</f>
        <v>7983890</v>
      </c>
      <c r="I29" s="46">
        <f t="shared" si="0"/>
        <v>0.6197843254353474</v>
      </c>
      <c r="J29" s="45">
        <f>'2017년 지정후원 직간접비사용내역'!H29+'2017년 지정후원 직간접비사용내역'!I29</f>
        <v>3600000</v>
      </c>
      <c r="K29" s="46">
        <f t="shared" si="1"/>
        <v>0.9703504043126685</v>
      </c>
      <c r="L29" s="48"/>
    </row>
    <row r="30" spans="1:12" ht="19.5" customHeight="1">
      <c r="A30" s="81"/>
      <c r="B30" s="82"/>
      <c r="C30" s="82"/>
      <c r="D30" s="83"/>
      <c r="E30" s="129"/>
      <c r="F30" s="56" t="s">
        <v>57</v>
      </c>
      <c r="G30" s="27" t="s">
        <v>42</v>
      </c>
      <c r="H30" s="45">
        <f>'2017년 비지정후원 직간접비사용내역'!H30+'2017년 비지정후원 직간접비사용내역'!I30</f>
        <v>0</v>
      </c>
      <c r="I30" s="46">
        <f>H30/$H$31</f>
        <v>0</v>
      </c>
      <c r="J30" s="45">
        <f>'2017년 지정후원 직간접비사용내역'!H30+'2017년 지정후원 직간접비사용내역'!I30</f>
        <v>110000</v>
      </c>
      <c r="K30" s="46">
        <f>J30/$J$31</f>
        <v>0.029649595687331536</v>
      </c>
      <c r="L30" s="48"/>
    </row>
    <row r="31" spans="1:12" ht="14.25" thickBot="1">
      <c r="A31" s="91"/>
      <c r="B31" s="92"/>
      <c r="C31" s="92"/>
      <c r="D31" s="93"/>
      <c r="E31" s="132" t="s">
        <v>41</v>
      </c>
      <c r="F31" s="133"/>
      <c r="G31" s="134"/>
      <c r="H31" s="51">
        <f>SUM(H5:H30)</f>
        <v>12881723</v>
      </c>
      <c r="I31" s="52">
        <f>SUM(H5:H10,H14:H18,H22:H30)/$H$31</f>
        <v>0.9419332336209993</v>
      </c>
      <c r="J31" s="51">
        <f>SUM(J5:J30)</f>
        <v>3710000</v>
      </c>
      <c r="K31" s="52">
        <f>SUM(J5:J10,J14:J18,J22:J30)/$J$31</f>
        <v>1</v>
      </c>
      <c r="L31" s="53"/>
    </row>
  </sheetData>
  <sheetProtection/>
  <mergeCells count="21">
    <mergeCell ref="A3:D3"/>
    <mergeCell ref="A4:B4"/>
    <mergeCell ref="L3:L4"/>
    <mergeCell ref="A1:L1"/>
    <mergeCell ref="E3:K3"/>
    <mergeCell ref="E4:G4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14:A15"/>
    <mergeCell ref="B14:B15"/>
    <mergeCell ref="B24:D24"/>
    <mergeCell ref="B23:D23"/>
    <mergeCell ref="B22:D22"/>
    <mergeCell ref="A25:D2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B12" sqref="B12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6" t="s">
        <v>77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76</v>
      </c>
    </row>
    <row r="3" spans="1:10" ht="20.25" customHeight="1">
      <c r="A3" s="139" t="s">
        <v>0</v>
      </c>
      <c r="B3" s="140"/>
      <c r="C3" s="140"/>
      <c r="D3" s="150"/>
      <c r="E3" s="148" t="s">
        <v>2</v>
      </c>
      <c r="F3" s="148"/>
      <c r="G3" s="148"/>
      <c r="H3" s="148"/>
      <c r="I3" s="149"/>
      <c r="J3" s="151" t="s">
        <v>15</v>
      </c>
    </row>
    <row r="4" spans="1:10" ht="20.25" customHeight="1" thickBot="1">
      <c r="A4" s="142" t="s">
        <v>13</v>
      </c>
      <c r="B4" s="143"/>
      <c r="C4" s="54" t="s">
        <v>14</v>
      </c>
      <c r="D4" s="6" t="s">
        <v>15</v>
      </c>
      <c r="E4" s="132" t="s">
        <v>13</v>
      </c>
      <c r="F4" s="133"/>
      <c r="G4" s="134"/>
      <c r="H4" s="7" t="s">
        <v>20</v>
      </c>
      <c r="I4" s="8" t="s">
        <v>21</v>
      </c>
      <c r="J4" s="152"/>
    </row>
    <row r="5" spans="1:10" ht="19.5" customHeight="1">
      <c r="A5" s="55" t="s">
        <v>1</v>
      </c>
      <c r="B5" s="63" t="s">
        <v>38</v>
      </c>
      <c r="C5" s="62">
        <v>6542000</v>
      </c>
      <c r="D5" s="12"/>
      <c r="E5" s="158" t="s">
        <v>55</v>
      </c>
      <c r="F5" s="160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4719</v>
      </c>
      <c r="D6" s="12"/>
      <c r="E6" s="154"/>
      <c r="F6" s="131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4"/>
      <c r="F7" s="131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4"/>
      <c r="F8" s="131"/>
      <c r="G8" s="23" t="s">
        <v>46</v>
      </c>
      <c r="H8" s="70">
        <v>708160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4"/>
      <c r="F9" s="131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4"/>
      <c r="F10" s="127"/>
      <c r="G10" s="23" t="s">
        <v>28</v>
      </c>
      <c r="H10" s="73">
        <v>241500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54"/>
      <c r="F11" s="138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4"/>
      <c r="F12" s="136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4"/>
      <c r="F13" s="137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4"/>
      <c r="F14" s="138" t="s">
        <v>50</v>
      </c>
      <c r="G14" s="23" t="s">
        <v>10</v>
      </c>
      <c r="H14" s="70">
        <v>390700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4"/>
      <c r="F15" s="136"/>
      <c r="G15" s="23" t="s">
        <v>51</v>
      </c>
      <c r="H15" s="70">
        <v>1427740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4"/>
      <c r="F16" s="136"/>
      <c r="G16" s="23" t="s">
        <v>4</v>
      </c>
      <c r="H16" s="70">
        <v>26883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4"/>
      <c r="F17" s="136"/>
      <c r="G17" s="23" t="s">
        <v>6</v>
      </c>
      <c r="H17" s="70">
        <v>185250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4"/>
      <c r="F18" s="136"/>
      <c r="G18" s="23" t="s">
        <v>17</v>
      </c>
      <c r="H18" s="70">
        <v>1069830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9"/>
      <c r="F19" s="137"/>
      <c r="G19" s="23" t="s">
        <v>27</v>
      </c>
      <c r="H19" s="70">
        <v>0</v>
      </c>
      <c r="I19" s="71">
        <v>0</v>
      </c>
      <c r="J19" s="25"/>
    </row>
    <row r="20" spans="1:10" ht="19.5" customHeight="1">
      <c r="A20" s="14"/>
      <c r="B20" s="18"/>
      <c r="C20" s="18"/>
      <c r="D20" s="23"/>
      <c r="E20" s="154" t="s">
        <v>52</v>
      </c>
      <c r="F20" s="138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4"/>
      <c r="F21" s="136"/>
      <c r="G21" s="23" t="s">
        <v>25</v>
      </c>
      <c r="H21" s="70">
        <v>0</v>
      </c>
      <c r="I21" s="71">
        <v>748000</v>
      </c>
      <c r="J21" s="25"/>
    </row>
    <row r="22" spans="1:10" ht="19.5" customHeight="1">
      <c r="A22" s="14"/>
      <c r="B22" s="18"/>
      <c r="C22" s="18"/>
      <c r="D22" s="23"/>
      <c r="E22" s="159"/>
      <c r="F22" s="137"/>
      <c r="G22" s="23" t="s">
        <v>11</v>
      </c>
      <c r="H22" s="70"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3" t="s">
        <v>19</v>
      </c>
      <c r="F23" s="138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4"/>
      <c r="F24" s="136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4"/>
      <c r="F25" s="136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4"/>
      <c r="F26" s="136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4"/>
      <c r="F27" s="136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4"/>
      <c r="F28" s="137"/>
      <c r="G28" s="23" t="s">
        <v>53</v>
      </c>
      <c r="H28" s="70">
        <v>99770</v>
      </c>
      <c r="I28" s="71">
        <v>0</v>
      </c>
      <c r="J28" s="109"/>
    </row>
    <row r="29" spans="1:10" ht="19.5" customHeight="1">
      <c r="A29" s="14"/>
      <c r="B29" s="18"/>
      <c r="C29" s="18"/>
      <c r="D29" s="23"/>
      <c r="E29" s="154"/>
      <c r="F29" s="56" t="s">
        <v>61</v>
      </c>
      <c r="G29" s="23" t="s">
        <v>54</v>
      </c>
      <c r="H29" s="70">
        <v>7983890</v>
      </c>
      <c r="I29" s="71">
        <v>0</v>
      </c>
      <c r="J29" s="110"/>
    </row>
    <row r="30" spans="1:10" ht="19.5" customHeight="1" thickBot="1">
      <c r="A30" s="61"/>
      <c r="B30" s="29"/>
      <c r="C30" s="29"/>
      <c r="D30" s="27"/>
      <c r="E30" s="155"/>
      <c r="F30" s="60"/>
      <c r="G30" s="59" t="s">
        <v>73</v>
      </c>
      <c r="H30" s="74">
        <v>0</v>
      </c>
      <c r="I30" s="75">
        <v>0</v>
      </c>
      <c r="J30" s="111"/>
    </row>
    <row r="31" spans="1:13" ht="27" customHeight="1" thickBot="1">
      <c r="A31" s="30" t="s">
        <v>12</v>
      </c>
      <c r="B31" s="31"/>
      <c r="C31" s="31">
        <f>C5+C6</f>
        <v>6546719</v>
      </c>
      <c r="D31" s="32"/>
      <c r="E31" s="57"/>
      <c r="F31" s="156" t="s">
        <v>22</v>
      </c>
      <c r="G31" s="157"/>
      <c r="H31" s="33">
        <f>SUM(H5:H30)</f>
        <v>12133723</v>
      </c>
      <c r="I31" s="34">
        <f>SUM(I5:I30)</f>
        <v>748000</v>
      </c>
      <c r="J31" s="35"/>
      <c r="L31" s="36"/>
      <c r="M31" s="36"/>
    </row>
    <row r="32" spans="6:10" ht="27" customHeight="1" thickBot="1">
      <c r="F32" s="156" t="s">
        <v>63</v>
      </c>
      <c r="G32" s="157"/>
      <c r="H32" s="37">
        <f>H31/(H31+I31)</f>
        <v>0.9419332336209993</v>
      </c>
      <c r="I32" s="38">
        <f>I31/(H31+I31)</f>
        <v>0.0580667663790007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B1">
      <selection activeCell="D14" sqref="D14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6" t="s">
        <v>75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76</v>
      </c>
    </row>
    <row r="3" spans="1:10" ht="20.25" customHeight="1">
      <c r="A3" s="139" t="s">
        <v>0</v>
      </c>
      <c r="B3" s="140"/>
      <c r="C3" s="140"/>
      <c r="D3" s="150"/>
      <c r="E3" s="148" t="s">
        <v>2</v>
      </c>
      <c r="F3" s="148"/>
      <c r="G3" s="148"/>
      <c r="H3" s="148"/>
      <c r="I3" s="149"/>
      <c r="J3" s="151" t="s">
        <v>15</v>
      </c>
    </row>
    <row r="4" spans="1:10" ht="20.25" customHeight="1" thickBot="1">
      <c r="A4" s="142" t="s">
        <v>13</v>
      </c>
      <c r="B4" s="143"/>
      <c r="C4" s="5" t="s">
        <v>14</v>
      </c>
      <c r="D4" s="6" t="s">
        <v>15</v>
      </c>
      <c r="E4" s="132" t="s">
        <v>13</v>
      </c>
      <c r="F4" s="133"/>
      <c r="G4" s="134"/>
      <c r="H4" s="7" t="s">
        <v>20</v>
      </c>
      <c r="I4" s="8" t="s">
        <v>21</v>
      </c>
      <c r="J4" s="152"/>
    </row>
    <row r="5" spans="1:10" ht="19.5" customHeight="1">
      <c r="A5" s="55" t="s">
        <v>1</v>
      </c>
      <c r="B5" s="100" t="s">
        <v>42</v>
      </c>
      <c r="C5" s="103">
        <v>110000</v>
      </c>
      <c r="D5" s="106" t="s">
        <v>80</v>
      </c>
      <c r="E5" s="158" t="s">
        <v>55</v>
      </c>
      <c r="F5" s="160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225000</v>
      </c>
      <c r="D6" s="106"/>
      <c r="E6" s="154"/>
      <c r="F6" s="131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 t="s">
        <v>74</v>
      </c>
      <c r="C7" s="105">
        <v>240000</v>
      </c>
      <c r="D7" s="107" t="s">
        <v>82</v>
      </c>
      <c r="E7" s="154"/>
      <c r="F7" s="131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 t="s">
        <v>79</v>
      </c>
      <c r="C8" s="105">
        <v>3360000</v>
      </c>
      <c r="D8" s="106" t="s">
        <v>83</v>
      </c>
      <c r="E8" s="154"/>
      <c r="F8" s="131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4"/>
      <c r="F9" s="131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4"/>
      <c r="F10" s="127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4"/>
      <c r="F11" s="138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4"/>
      <c r="F12" s="136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4"/>
      <c r="F13" s="136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4"/>
      <c r="F14" s="138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4"/>
      <c r="F15" s="136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4"/>
      <c r="F16" s="136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4"/>
      <c r="F17" s="136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4"/>
      <c r="F18" s="136"/>
      <c r="G18" s="23" t="s">
        <v>17</v>
      </c>
      <c r="H18" s="70"/>
      <c r="I18" s="71">
        <v>0</v>
      </c>
      <c r="J18" s="25"/>
    </row>
    <row r="19" spans="1:10" ht="19.5" customHeight="1">
      <c r="A19" s="14"/>
      <c r="B19" s="18"/>
      <c r="C19" s="18"/>
      <c r="D19" s="23"/>
      <c r="E19" s="159"/>
      <c r="F19" s="137"/>
      <c r="G19" s="23" t="s">
        <v>27</v>
      </c>
      <c r="H19" s="70">
        <v>0</v>
      </c>
      <c r="I19" s="71">
        <v>0</v>
      </c>
      <c r="J19" s="108"/>
    </row>
    <row r="20" spans="1:10" ht="19.5" customHeight="1">
      <c r="A20" s="14"/>
      <c r="B20" s="18"/>
      <c r="C20" s="18"/>
      <c r="D20" s="23"/>
      <c r="E20" s="154" t="s">
        <v>52</v>
      </c>
      <c r="F20" s="138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4"/>
      <c r="F21" s="136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9"/>
      <c r="F22" s="137"/>
      <c r="G22" s="23" t="s">
        <v>11</v>
      </c>
      <c r="H22" s="70">
        <f>-I22</f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3" t="s">
        <v>19</v>
      </c>
      <c r="F23" s="138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4"/>
      <c r="F24" s="136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4"/>
      <c r="F25" s="136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4"/>
      <c r="F26" s="136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4"/>
      <c r="F27" s="136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4"/>
      <c r="F28" s="137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4"/>
      <c r="F29" s="56" t="s">
        <v>61</v>
      </c>
      <c r="G29" s="23" t="s">
        <v>54</v>
      </c>
      <c r="H29" s="70">
        <v>3600000</v>
      </c>
      <c r="I29" s="71">
        <v>0</v>
      </c>
      <c r="J29" s="25" t="s">
        <v>81</v>
      </c>
    </row>
    <row r="30" spans="1:10" ht="19.5" customHeight="1" thickBot="1">
      <c r="A30" s="28"/>
      <c r="B30" s="29"/>
      <c r="C30" s="29"/>
      <c r="D30" s="27"/>
      <c r="E30" s="155"/>
      <c r="F30" s="60" t="s">
        <v>62</v>
      </c>
      <c r="G30" s="59" t="s">
        <v>42</v>
      </c>
      <c r="H30" s="74">
        <v>110000</v>
      </c>
      <c r="I30" s="75">
        <v>0</v>
      </c>
      <c r="J30" s="58"/>
    </row>
    <row r="31" spans="1:13" ht="27" customHeight="1" thickBot="1">
      <c r="A31" s="30" t="s">
        <v>12</v>
      </c>
      <c r="B31" s="31"/>
      <c r="C31" s="31">
        <f>C5+C6+C7+C8+C9</f>
        <v>3935000</v>
      </c>
      <c r="D31" s="32"/>
      <c r="E31" s="57"/>
      <c r="F31" s="156" t="s">
        <v>22</v>
      </c>
      <c r="G31" s="157"/>
      <c r="H31" s="33">
        <f>SUM(H5:H30)</f>
        <v>3710000</v>
      </c>
      <c r="I31" s="34">
        <f>SUM(I5:I30)</f>
        <v>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  <mergeCell ref="A1:J1"/>
    <mergeCell ref="J3:J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2017-07-05T07:18:09Z</cp:lastPrinted>
  <dcterms:created xsi:type="dcterms:W3CDTF">2004-08-24T01:54:40Z</dcterms:created>
  <dcterms:modified xsi:type="dcterms:W3CDTF">2018-03-14T07:15:09Z</dcterms:modified>
  <cp:category/>
  <cp:version/>
  <cp:contentType/>
  <cp:contentStatus/>
</cp:coreProperties>
</file>