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7년 2월 결산서 " sheetId="1" r:id="rId1"/>
    <sheet name="2017년 비지정후원 직간접비사용내역" sheetId="2" r:id="rId2"/>
    <sheet name="2017년 지정후원 직간접비사용내역" sheetId="3" r:id="rId3"/>
  </sheets>
  <definedNames>
    <definedName name="_xlnm.Print_Area" localSheetId="0">'2017년 2월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<sst xmlns="http://schemas.openxmlformats.org/spreadsheetml/2006/main" count="174" uniqueCount="83">
  <si>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</si>
  <si>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</si>
  <si>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</si>
  <si>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</si>
  <si>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</si>
  <si>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</si>
  <si>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</si>
  <si>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</si>
  <si>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</si>
  <si>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</si>
  <si>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</si>
  <si>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</si>
  <si>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</si>
  <si>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</si>
  <si>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</si>
  <si>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</si>
  <si>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</si>
  <si>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</si>
  <si>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</si>
  <si>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</si>
  <si>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</si>
  <si>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</si>
  <si>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</si>
  <si>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</si>
  <si>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</si>
  <si>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</si>
  <si>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</si>
  <si>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</si>
  <si>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</si>
  <si>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</si>
  <si>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</si>
  <si>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</si>
  <si>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</si>
  <si>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</si>
  <si>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</si>
  <si>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</si>
  <si>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</si>
  <si>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</si>
  <si>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</si>
  <si>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</si>
  <si>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</si>
  <si>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</si>
  <si>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</si>
  <si>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</si>
  <si>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</si>
  <si>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</si>
  <si>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</si>
  <si>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</si>
  <si>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</si>
  <si>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</si>
  <si>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</si>
  <si>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</si>
  <si>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</si>
  <si>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</si>
  <si>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</si>
  <si>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</si>
  <si>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</si>
  <si>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</si>
  <si>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</si>
  <si>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</si>
  <si>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</si>
  <si>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</si>
  <si>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</si>
  <si>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</si>
  <si>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</si>
  <si>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</si>
  <si>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</si>
  <si>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</si>
  <si>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</si>
  <si>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</si>
  <si>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</si>
  <si>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</si>
  <si>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</si>
  <si>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직원교육비</t>
  </si>
  <si>
    <t>잡지출</t>
  </si>
  <si>
    <t>2017년 2월 바다의별 후원금 결산서</t>
  </si>
  <si>
    <t>2017. 2. 28일 기준 (단위 : 원)</t>
  </si>
  <si>
    <t>2017년도 2월 바다의별 비지정후원금 사용내역(직,간접비)</t>
  </si>
  <si>
    <t>2017년도 2월 바다의별 지정후원금 사용내역(직,간접비)</t>
  </si>
  <si>
    <t>메주구입</t>
  </si>
  <si>
    <t>부모회</t>
  </si>
  <si>
    <t>마라톤참가비</t>
  </si>
  <si>
    <t>굿*****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</si>
</sst>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6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9" fontId="48" fillId="34" borderId="28" xfId="43" applyFont="1" applyFill="1" applyBorder="1" applyAlignment="1">
      <alignment horizontal="right" vertical="center"/>
    </xf>
    <xf numFmtId="9" fontId="48" fillId="34" borderId="29" xfId="43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5" borderId="34" xfId="0" applyNumberFormat="1" applyFont="1" applyFill="1" applyBorder="1" applyAlignment="1">
      <alignment vertical="center"/>
    </xf>
    <xf numFmtId="176" fontId="46" fillId="35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54" xfId="0" applyNumberFormat="1" applyFont="1" applyFill="1" applyBorder="1" applyAlignment="1">
      <alignment vertical="center"/>
    </xf>
    <xf numFmtId="176" fontId="46" fillId="34" borderId="55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56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6" borderId="57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58" xfId="0" applyNumberFormat="1" applyFont="1" applyFill="1" applyBorder="1" applyAlignment="1">
      <alignment horizontal="center" vertical="center"/>
    </xf>
    <xf numFmtId="176" fontId="46" fillId="33" borderId="59" xfId="0" applyNumberFormat="1" applyFont="1" applyFill="1" applyBorder="1" applyAlignment="1">
      <alignment horizontal="center" vertical="center"/>
    </xf>
    <xf numFmtId="176" fontId="46" fillId="33" borderId="60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 wrapText="1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6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65" xfId="0" applyNumberFormat="1" applyFont="1" applyFill="1" applyBorder="1" applyAlignment="1">
      <alignment horizontal="center" vertical="center"/>
    </xf>
    <xf numFmtId="176" fontId="46" fillId="0" borderId="66" xfId="0" applyNumberFormat="1" applyFont="1" applyFill="1" applyBorder="1" applyAlignment="1">
      <alignment horizontal="center" vertical="center"/>
    </xf>
    <xf numFmtId="176" fontId="46" fillId="0" borderId="67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34" borderId="55" xfId="0" applyNumberFormat="1" applyFont="1" applyFill="1" applyBorder="1" applyAlignment="1">
      <alignment horizontal="right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0" xfId="0" applyNumberFormat="1" applyFont="1" applyFill="1" applyBorder="1" applyAlignment="1">
      <alignment horizontal="center" vertical="center"/>
    </xf>
    <xf numFmtId="176" fontId="46" fillId="33" borderId="71" xfId="0" applyNumberFormat="1" applyFont="1" applyFill="1" applyBorder="1" applyAlignment="1">
      <alignment horizontal="center" vertical="center"/>
    </xf>
    <xf numFmtId="0" fontId="48" fillId="36" borderId="57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D12" sqref="D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8.75" customHeight="1" thickBot="1">
      <c r="L2" s="4" t="s">
        <v>76</v>
      </c>
    </row>
    <row r="3" spans="1:12" ht="16.5" customHeight="1">
      <c r="A3" s="113" t="s">
        <v>29</v>
      </c>
      <c r="B3" s="114"/>
      <c r="C3" s="114"/>
      <c r="D3" s="115"/>
      <c r="E3" s="121" t="s">
        <v>30</v>
      </c>
      <c r="F3" s="122"/>
      <c r="G3" s="122"/>
      <c r="H3" s="122"/>
      <c r="I3" s="122"/>
      <c r="J3" s="122"/>
      <c r="K3" s="123"/>
      <c r="L3" s="118" t="s">
        <v>31</v>
      </c>
    </row>
    <row r="4" spans="1:12" ht="16.5" customHeight="1" thickBot="1">
      <c r="A4" s="116" t="s">
        <v>32</v>
      </c>
      <c r="B4" s="117"/>
      <c r="C4" s="5" t="s">
        <v>33</v>
      </c>
      <c r="D4" s="6" t="s">
        <v>31</v>
      </c>
      <c r="E4" s="124" t="s">
        <v>32</v>
      </c>
      <c r="F4" s="125"/>
      <c r="G4" s="126"/>
      <c r="H4" s="43" t="s">
        <v>34</v>
      </c>
      <c r="I4" s="44" t="s">
        <v>35</v>
      </c>
      <c r="J4" s="43" t="s">
        <v>36</v>
      </c>
      <c r="K4" s="44" t="s">
        <v>35</v>
      </c>
      <c r="L4" s="119"/>
    </row>
    <row r="5" spans="1:12" ht="19.5" customHeight="1">
      <c r="A5" s="9" t="s">
        <v>37</v>
      </c>
      <c r="B5" s="10" t="s">
        <v>38</v>
      </c>
      <c r="C5" s="11">
        <f>'2017년 비지정후원 직간접비사용내역'!C31</f>
        <v>6908220</v>
      </c>
      <c r="D5" s="20"/>
      <c r="E5" s="127" t="s">
        <v>58</v>
      </c>
      <c r="F5" s="134" t="s">
        <v>39</v>
      </c>
      <c r="G5" s="13" t="s">
        <v>43</v>
      </c>
      <c r="H5" s="45">
        <f>'2017년 비지정후원 직간접비사용내역'!H5+'2017년 비지정후원 직간접비사용내역'!I5</f>
        <v>0</v>
      </c>
      <c r="I5" s="46">
        <f>H5/$H$31</f>
        <v>0</v>
      </c>
      <c r="J5" s="45">
        <f>'2017년 지정후원 직간접비사용내역'!H5+'2017년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'2017년 지정후원 직간접비사용내역'!C31</f>
        <v>875000</v>
      </c>
      <c r="D6" s="23"/>
      <c r="E6" s="128"/>
      <c r="F6" s="135"/>
      <c r="G6" s="23" t="s">
        <v>44</v>
      </c>
      <c r="H6" s="45">
        <f>'2017년 비지정후원 직간접비사용내역'!H6+'2017년 비지정후원 직간접비사용내역'!I6</f>
        <v>0</v>
      </c>
      <c r="I6" s="46">
        <f>H6/$H$31</f>
        <v>0</v>
      </c>
      <c r="J6" s="45">
        <f>'2017년 지정후원 직간접비사용내역'!H6+'2017년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8"/>
      <c r="F7" s="135"/>
      <c r="G7" s="23" t="s">
        <v>45</v>
      </c>
      <c r="H7" s="45">
        <f>'2017년 비지정후원 직간접비사용내역'!H7+'2017년 비지정후원 직간접비사용내역'!I7</f>
        <v>0</v>
      </c>
      <c r="I7" s="46">
        <f aca="true" t="shared" si="0" ref="I7:I29">H7/$H$31</f>
        <v>0</v>
      </c>
      <c r="J7" s="45">
        <f>'2017년 지정후원 직간접비사용내역'!H7+'2017년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8"/>
      <c r="F8" s="135"/>
      <c r="G8" s="23" t="s">
        <v>46</v>
      </c>
      <c r="H8" s="45">
        <f>'2017년 비지정후원 직간접비사용내역'!H8+'2017년 비지정후원 직간접비사용내역'!I8</f>
        <v>841260</v>
      </c>
      <c r="I8" s="46">
        <f t="shared" si="0"/>
        <v>0.4913758359860985</v>
      </c>
      <c r="J8" s="45">
        <f>'2017년 지정후원 직간접비사용내역'!H8+'2017년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7783220</v>
      </c>
      <c r="D9" s="50"/>
      <c r="E9" s="128"/>
      <c r="F9" s="135"/>
      <c r="G9" s="23" t="s">
        <v>47</v>
      </c>
      <c r="H9" s="45">
        <f>'2017년 비지정후원 직간접비사용내역'!H9+'2017년 비지정후원 직간접비사용내역'!I9</f>
        <v>0</v>
      </c>
      <c r="I9" s="46">
        <f t="shared" si="0"/>
        <v>0</v>
      </c>
      <c r="J9" s="45">
        <f>'2017년 지정후원 직간접비사용내역'!H9+'2017년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8"/>
      <c r="F10" s="136"/>
      <c r="G10" s="23" t="s">
        <v>28</v>
      </c>
      <c r="H10" s="45">
        <f>'2017년 비지정후원 직간접비사용내역'!H10+'2017년 비지정후원 직간접비사용내역'!I10</f>
        <v>50000</v>
      </c>
      <c r="I10" s="46">
        <f t="shared" si="0"/>
        <v>0.029204754534038143</v>
      </c>
      <c r="J10" s="45">
        <f>'2017년 지정후원 직간접비사용내역'!H10+'2017년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8"/>
      <c r="F11" s="137" t="s">
        <v>8</v>
      </c>
      <c r="G11" s="23" t="s">
        <v>9</v>
      </c>
      <c r="H11" s="45">
        <f>'2017년 비지정후원 직간접비사용내역'!H11+'2017년 비지정후원 직간접비사용내역'!I11</f>
        <v>0</v>
      </c>
      <c r="I11" s="46">
        <f t="shared" si="0"/>
        <v>0</v>
      </c>
      <c r="J11" s="45">
        <f>'2017년 지정후원 직간접비사용내역'!H11+'2017년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8"/>
      <c r="F12" s="135"/>
      <c r="G12" s="23" t="s">
        <v>48</v>
      </c>
      <c r="H12" s="45">
        <f>'2017년 비지정후원 직간접비사용내역'!H12+'2017년 비지정후원 직간접비사용내역'!I12</f>
        <v>0</v>
      </c>
      <c r="I12" s="46">
        <f t="shared" si="0"/>
        <v>0</v>
      </c>
      <c r="J12" s="45">
        <f>'2017년 지정후원 직간접비사용내역'!H12+'2017년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8"/>
      <c r="F13" s="136"/>
      <c r="G13" s="23" t="s">
        <v>49</v>
      </c>
      <c r="H13" s="45">
        <f>'2017년 비지정후원 직간접비사용내역'!H13+'2017년 비지정후원 직간접비사용내역'!I13</f>
        <v>0</v>
      </c>
      <c r="I13" s="46">
        <f t="shared" si="0"/>
        <v>0</v>
      </c>
      <c r="J13" s="45">
        <f>'2017년 지정후원 직간접비사용내역'!H13+'2017년 지정후원 직간접비사용내역'!I13</f>
        <v>0</v>
      </c>
      <c r="K13" s="46">
        <f t="shared" si="1"/>
        <v>0</v>
      </c>
      <c r="L13" s="48"/>
    </row>
    <row r="14" spans="1:12" ht="19.5" customHeight="1">
      <c r="A14" s="138" t="s">
        <v>64</v>
      </c>
      <c r="B14" s="140">
        <v>10169004</v>
      </c>
      <c r="C14" s="97" t="s">
        <v>69</v>
      </c>
      <c r="D14" s="80">
        <v>3328830</v>
      </c>
      <c r="E14" s="128"/>
      <c r="F14" s="137" t="s">
        <v>50</v>
      </c>
      <c r="G14" s="23" t="s">
        <v>10</v>
      </c>
      <c r="H14" s="45">
        <f>'2017년 비지정후원 직간접비사용내역'!H14+'2017년 비지정후원 직간접비사용내역'!I14</f>
        <v>0</v>
      </c>
      <c r="I14" s="46">
        <f t="shared" si="0"/>
        <v>0</v>
      </c>
      <c r="J14" s="45">
        <f>'2017년 지정후원 직간접비사용내역'!H14+'2017년 지정후원 직간접비사용내역'!I14</f>
        <v>0</v>
      </c>
      <c r="K14" s="46">
        <f t="shared" si="1"/>
        <v>0</v>
      </c>
      <c r="L14" s="48"/>
    </row>
    <row r="15" spans="1:12" ht="19.5" customHeight="1">
      <c r="A15" s="139"/>
      <c r="B15" s="141"/>
      <c r="C15" s="98" t="s">
        <v>36</v>
      </c>
      <c r="D15" s="83">
        <v>6840174</v>
      </c>
      <c r="E15" s="128"/>
      <c r="F15" s="135"/>
      <c r="G15" s="23" t="s">
        <v>51</v>
      </c>
      <c r="H15" s="45">
        <f>'2017년 비지정후원 직간접비사용내역'!H15+'2017년 비지정후원 직간접비사용내역'!I15</f>
        <v>113320</v>
      </c>
      <c r="I15" s="46">
        <f t="shared" si="0"/>
        <v>0.06618965567594404</v>
      </c>
      <c r="J15" s="45">
        <f>'2017년 지정후원 직간접비사용내역'!H15+'2017년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7783220</v>
      </c>
      <c r="C16" s="99" t="s">
        <v>72</v>
      </c>
      <c r="D16" s="83">
        <v>0</v>
      </c>
      <c r="E16" s="128"/>
      <c r="F16" s="135"/>
      <c r="G16" s="23" t="s">
        <v>4</v>
      </c>
      <c r="H16" s="45">
        <f>'2017년 비지정후원 직간접비사용내역'!H16+'2017년 비지정후원 직간접비사용내역'!I16</f>
        <v>33810</v>
      </c>
      <c r="I16" s="46">
        <f t="shared" si="0"/>
        <v>0.01974825501591659</v>
      </c>
      <c r="J16" s="45">
        <f>'2017년 지정후원 직간접비사용내역'!H16+'2017년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2112050</v>
      </c>
      <c r="D17" s="83"/>
      <c r="E17" s="128"/>
      <c r="F17" s="135"/>
      <c r="G17" s="23" t="s">
        <v>6</v>
      </c>
      <c r="H17" s="45">
        <f>'2017년 비지정후원 직간접비사용내역'!H17+'2017년 비지정후원 직간접비사용내역'!I17</f>
        <v>0</v>
      </c>
      <c r="I17" s="46">
        <f t="shared" si="0"/>
        <v>0</v>
      </c>
      <c r="J17" s="45">
        <f>'2017년 지정후원 직간접비사용내역'!H17+'2017년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15840174</v>
      </c>
      <c r="D18" s="86"/>
      <c r="E18" s="128"/>
      <c r="F18" s="135"/>
      <c r="G18" s="23" t="s">
        <v>17</v>
      </c>
      <c r="H18" s="45">
        <f>'2017년 비지정후원 직간접비사용내역'!H18+'2017년 비지정후원 직간접비사용내역'!I18</f>
        <v>80000</v>
      </c>
      <c r="I18" s="46">
        <f t="shared" si="0"/>
        <v>0.046727607254461026</v>
      </c>
      <c r="J18" s="45">
        <f>'2017년 지정후원 직간접비사용내역'!H18+'2017년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17952224</v>
      </c>
      <c r="C19" s="95">
        <f>C17+C18</f>
        <v>17952224</v>
      </c>
      <c r="D19" s="96"/>
      <c r="E19" s="129"/>
      <c r="F19" s="136"/>
      <c r="G19" s="23" t="s">
        <v>27</v>
      </c>
      <c r="H19" s="45">
        <f>'2017년 비지정후원 직간접비사용내역'!H19+'2017년 비지정후원 직간접비사용내역'!I19</f>
        <v>0</v>
      </c>
      <c r="I19" s="46">
        <f t="shared" si="0"/>
        <v>0</v>
      </c>
      <c r="J19" s="45">
        <f>'2017년 지정후원 직간접비사용내역'!H19+'2017년 지정후원 직간접비사용내역'!I19</f>
        <v>0</v>
      </c>
      <c r="K19" s="46">
        <f t="shared" si="1"/>
        <v>0</v>
      </c>
      <c r="L19" s="48"/>
    </row>
    <row r="20" spans="1:12" ht="19.5" customHeight="1">
      <c r="A20" s="78"/>
      <c r="B20" s="79"/>
      <c r="C20" s="79"/>
      <c r="D20" s="80"/>
      <c r="E20" s="130" t="s">
        <v>59</v>
      </c>
      <c r="F20" s="132" t="s">
        <v>18</v>
      </c>
      <c r="G20" s="23" t="s">
        <v>18</v>
      </c>
      <c r="H20" s="45">
        <f>'2017년 비지정후원 직간접비사용내역'!H20+'2017년 비지정후원 직간접비사용내역'!I20</f>
        <v>0</v>
      </c>
      <c r="I20" s="46">
        <f t="shared" si="0"/>
        <v>0</v>
      </c>
      <c r="J20" s="45">
        <f>'2017년 지정후원 직간접비사용내역'!H20+'2017년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8"/>
      <c r="F21" s="133"/>
      <c r="G21" s="23" t="s">
        <v>25</v>
      </c>
      <c r="H21" s="45">
        <f>'2017년 비지정후원 직간접비사용내역'!H21+'2017년 비지정후원 직간접비사용내역'!I21</f>
        <v>350000</v>
      </c>
      <c r="I21" s="46">
        <f t="shared" si="0"/>
        <v>0.204433281738267</v>
      </c>
      <c r="J21" s="45">
        <f>'2017년 지정후원 직간접비사용내역'!H21+'2017년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6">
        <v>7205174</v>
      </c>
      <c r="C22" s="146"/>
      <c r="D22" s="147"/>
      <c r="E22" s="131"/>
      <c r="F22" s="129"/>
      <c r="G22" s="23" t="s">
        <v>11</v>
      </c>
      <c r="H22" s="45">
        <f>'2017년 비지정후원 직간접비사용내역'!H22+'2017년 비지정후원 직간접비사용내역'!I22</f>
        <v>0</v>
      </c>
      <c r="I22" s="46">
        <f t="shared" si="0"/>
        <v>0</v>
      </c>
      <c r="J22" s="45">
        <f>'2017년 지정후원 직간접비사용내역'!H22+'2017년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4">
        <v>110000</v>
      </c>
      <c r="C23" s="144"/>
      <c r="D23" s="145"/>
      <c r="E23" s="130" t="s">
        <v>60</v>
      </c>
      <c r="F23" s="132" t="s">
        <v>50</v>
      </c>
      <c r="G23" s="23" t="s">
        <v>5</v>
      </c>
      <c r="H23" s="45">
        <f>'2017년 비지정후원 직간접비사용내역'!H23+'2017년 비지정후원 직간접비사용내역'!I23</f>
        <v>0</v>
      </c>
      <c r="I23" s="46">
        <f t="shared" si="0"/>
        <v>0</v>
      </c>
      <c r="J23" s="45">
        <f>'2017년 지정후원 직간접비사용내역'!H23+'2017년 지정후원 직간접비사용내역'!I23</f>
        <v>400000</v>
      </c>
      <c r="K23" s="46">
        <f t="shared" si="1"/>
        <v>1</v>
      </c>
      <c r="L23" s="48"/>
    </row>
    <row r="24" spans="1:12" ht="19.5" customHeight="1">
      <c r="A24" s="84" t="s">
        <v>38</v>
      </c>
      <c r="B24" s="142">
        <v>8525000</v>
      </c>
      <c r="C24" s="142"/>
      <c r="D24" s="143"/>
      <c r="E24" s="128"/>
      <c r="F24" s="133"/>
      <c r="G24" s="23" t="s">
        <v>3</v>
      </c>
      <c r="H24" s="45">
        <f>'2017년 비지정후원 직간접비사용내역'!H24+'2017년 비지정후원 직간접비사용내역'!I24</f>
        <v>0</v>
      </c>
      <c r="I24" s="46">
        <f t="shared" si="0"/>
        <v>0</v>
      </c>
      <c r="J24" s="45">
        <f>'2017년 지정후원 직간접비사용내역'!H24+'2017년 지정후원 직간접비사용내역'!I24</f>
        <v>0</v>
      </c>
      <c r="K24" s="46">
        <f t="shared" si="1"/>
        <v>0</v>
      </c>
      <c r="L24" s="48"/>
    </row>
    <row r="25" spans="1:12" ht="19.5" customHeight="1">
      <c r="A25" s="148">
        <f>B22+B23+B24</f>
        <v>15840174</v>
      </c>
      <c r="B25" s="149"/>
      <c r="C25" s="149"/>
      <c r="D25" s="150"/>
      <c r="E25" s="128"/>
      <c r="F25" s="133"/>
      <c r="G25" s="23" t="s">
        <v>26</v>
      </c>
      <c r="H25" s="45">
        <f>'2017년 비지정후원 직간접비사용내역'!H25+'2017년 비지정후원 직간접비사용내역'!I25</f>
        <v>0</v>
      </c>
      <c r="I25" s="46">
        <f t="shared" si="0"/>
        <v>0</v>
      </c>
      <c r="J25" s="45">
        <f>'2017년 지정후원 직간접비사용내역'!H25+'2017년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8"/>
      <c r="F26" s="133"/>
      <c r="G26" s="23" t="s">
        <v>23</v>
      </c>
      <c r="H26" s="45">
        <f>'2017년 비지정후원 직간접비사용내역'!H26+'2017년 비지정후원 직간접비사용내역'!I26</f>
        <v>0</v>
      </c>
      <c r="I26" s="46">
        <f t="shared" si="0"/>
        <v>0</v>
      </c>
      <c r="J26" s="45">
        <f>'2017년 지정후원 직간접비사용내역'!H26+'2017년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8"/>
      <c r="F27" s="133"/>
      <c r="G27" s="23" t="s">
        <v>24</v>
      </c>
      <c r="H27" s="45">
        <f>'2017년 비지정후원 직간접비사용내역'!H27+'2017년 비지정후원 직간접비사용내역'!I27</f>
        <v>0</v>
      </c>
      <c r="I27" s="46">
        <f t="shared" si="0"/>
        <v>0</v>
      </c>
      <c r="J27" s="45">
        <f>'2017년 지정후원 직간접비사용내역'!H27+'2017년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8"/>
      <c r="F28" s="129"/>
      <c r="G28" s="23" t="s">
        <v>53</v>
      </c>
      <c r="H28" s="45">
        <f>'2017년 비지정후원 직간접비사용내역'!H28+'2017년 비지정후원 직간접비사용내역'!I28</f>
        <v>0</v>
      </c>
      <c r="I28" s="46">
        <f t="shared" si="0"/>
        <v>0</v>
      </c>
      <c r="J28" s="45">
        <f>'2017년 지정후원 직간접비사용내역'!H28+'2017년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8"/>
      <c r="F29" s="56" t="s">
        <v>56</v>
      </c>
      <c r="G29" s="27" t="s">
        <v>54</v>
      </c>
      <c r="H29" s="45">
        <f>'2017년 비지정후원 직간접비사용내역'!H29+'2017년 비지정후원 직간접비사용내역'!I29</f>
        <v>243660</v>
      </c>
      <c r="I29" s="46">
        <f t="shared" si="0"/>
        <v>0.14232060979527467</v>
      </c>
      <c r="J29" s="45">
        <f>'2017년 지정후원 직간접비사용내역'!H29+'2017년 지정후원 직간접비사용내역'!I29</f>
        <v>0</v>
      </c>
      <c r="K29" s="46">
        <f t="shared" si="1"/>
        <v>0</v>
      </c>
      <c r="L29" s="48"/>
    </row>
    <row r="30" spans="1:12" ht="19.5" customHeight="1">
      <c r="A30" s="81"/>
      <c r="B30" s="82"/>
      <c r="C30" s="82"/>
      <c r="D30" s="83"/>
      <c r="E30" s="131"/>
      <c r="F30" s="56" t="s">
        <v>57</v>
      </c>
      <c r="G30" s="27" t="s">
        <v>42</v>
      </c>
      <c r="H30" s="45">
        <f>'2017년 비지정후원 직간접비사용내역'!H30+'2017년 비지정후원 직간접비사용내역'!I30</f>
        <v>0</v>
      </c>
      <c r="I30" s="46">
        <f>H30/$H$31</f>
        <v>0</v>
      </c>
      <c r="J30" s="45">
        <f>'2017년 지정후원 직간접비사용내역'!H30+'2017년 지정후원 직간접비사용내역'!I30</f>
        <v>0</v>
      </c>
      <c r="K30" s="46">
        <f>J30/$J$31</f>
        <v>0</v>
      </c>
      <c r="L30" s="48"/>
    </row>
    <row r="31" spans="1:12" ht="14.25" thickBot="1">
      <c r="A31" s="91"/>
      <c r="B31" s="92"/>
      <c r="C31" s="92"/>
      <c r="D31" s="93"/>
      <c r="E31" s="124" t="s">
        <v>41</v>
      </c>
      <c r="F31" s="125"/>
      <c r="G31" s="126"/>
      <c r="H31" s="51">
        <f>SUM(H5:H30)</f>
        <v>1712050</v>
      </c>
      <c r="I31" s="52">
        <f>SUM(H5:H10,H14:H18,H22:H30)/$H$31</f>
        <v>0.795566718261733</v>
      </c>
      <c r="J31" s="51">
        <f>SUM(J5:J30)</f>
        <v>400000</v>
      </c>
      <c r="K31" s="52">
        <f>SUM(J5:J10,J14:J18,J22:J30)/$J$31</f>
        <v>1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7" sqref="C17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4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63" t="s">
        <v>38</v>
      </c>
      <c r="C5" s="62">
        <v>6908220</v>
      </c>
      <c r="D5" s="12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2"/>
      <c r="F8" s="133"/>
      <c r="G8" s="23" t="s">
        <v>46</v>
      </c>
      <c r="H8" s="70">
        <v>841260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2"/>
      <c r="F10" s="129"/>
      <c r="G10" s="23" t="s">
        <v>28</v>
      </c>
      <c r="H10" s="73">
        <v>50000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2"/>
      <c r="F13" s="136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2"/>
      <c r="F14" s="137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113320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33810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>
        <v>80000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350000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0">
        <v>0</v>
      </c>
      <c r="I28" s="71">
        <v>0</v>
      </c>
      <c r="J28" s="110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243660</v>
      </c>
      <c r="I29" s="71">
        <v>0</v>
      </c>
      <c r="J29" s="111"/>
    </row>
    <row r="30" spans="1:10" ht="19.5" customHeight="1" thickBot="1">
      <c r="A30" s="61"/>
      <c r="B30" s="29"/>
      <c r="C30" s="29"/>
      <c r="D30" s="27"/>
      <c r="E30" s="153"/>
      <c r="F30" s="60"/>
      <c r="G30" s="59" t="s">
        <v>74</v>
      </c>
      <c r="H30" s="74">
        <v>0</v>
      </c>
      <c r="I30" s="75">
        <v>0</v>
      </c>
      <c r="J30" s="112"/>
    </row>
    <row r="31" spans="1:13" ht="27" customHeight="1" thickBot="1">
      <c r="A31" s="30" t="s">
        <v>12</v>
      </c>
      <c r="B31" s="31"/>
      <c r="C31" s="31">
        <f>C5+C6</f>
        <v>6908220</v>
      </c>
      <c r="D31" s="32"/>
      <c r="E31" s="57"/>
      <c r="F31" s="154" t="s">
        <v>22</v>
      </c>
      <c r="G31" s="155"/>
      <c r="H31" s="33">
        <f>SUM(H5:H30)</f>
        <v>1362050</v>
      </c>
      <c r="I31" s="34">
        <f>SUM(I5:I30)</f>
        <v>350000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37">
        <f>H31/(H31+I31)</f>
        <v>0.795566718261733</v>
      </c>
      <c r="I32" s="38">
        <f>I31/(H31+I31)</f>
        <v>0.204433281738267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1">
      <selection activeCell="E35" sqref="E35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100" t="s">
        <v>42</v>
      </c>
      <c r="C5" s="103">
        <v>110000</v>
      </c>
      <c r="D5" s="107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225000</v>
      </c>
      <c r="D6" s="106" t="s">
        <v>73</v>
      </c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79</v>
      </c>
      <c r="C7" s="105">
        <v>400000</v>
      </c>
      <c r="D7" s="108" t="s">
        <v>80</v>
      </c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 t="s">
        <v>81</v>
      </c>
      <c r="C8" s="105">
        <v>140000</v>
      </c>
      <c r="D8" s="20" t="s">
        <v>82</v>
      </c>
      <c r="E8" s="152"/>
      <c r="F8" s="133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2"/>
      <c r="F10" s="129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2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2"/>
      <c r="F14" s="137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0</v>
      </c>
      <c r="I19" s="71">
        <v>0</v>
      </c>
      <c r="J19" s="109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400000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0</v>
      </c>
      <c r="I29" s="71">
        <v>0</v>
      </c>
      <c r="J29" s="25"/>
    </row>
    <row r="30" spans="1:10" ht="19.5" customHeight="1" thickBot="1">
      <c r="A30" s="28"/>
      <c r="B30" s="29"/>
      <c r="C30" s="29"/>
      <c r="D30" s="27"/>
      <c r="E30" s="153"/>
      <c r="F30" s="60" t="s">
        <v>62</v>
      </c>
      <c r="G30" s="59" t="s">
        <v>42</v>
      </c>
      <c r="H30" s="74">
        <v>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C5+C6+C7+C8+C9</f>
        <v>875000</v>
      </c>
      <c r="D31" s="32"/>
      <c r="E31" s="57"/>
      <c r="F31" s="154" t="s">
        <v>22</v>
      </c>
      <c r="G31" s="155"/>
      <c r="H31" s="33">
        <f>SUM(H5:H30)</f>
        <v>400000</v>
      </c>
      <c r="I31" s="34">
        <f>SUM(I5:I30)</f>
        <v>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2017-03-03T02:29:52Z</cp:lastPrinted>
  <dcterms:created xsi:type="dcterms:W3CDTF">2004-08-24T01:54:40Z</dcterms:created>
  <dcterms:modified xsi:type="dcterms:W3CDTF">2018-03-14T07:12:53Z</dcterms:modified>
  <cp:category/>
  <cp:version/>
  <cp:contentType/>
  <cp:contentStatus/>
</cp:coreProperties>
</file>