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6년 12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12월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<sst xmlns="http://schemas.openxmlformats.org/spreadsheetml/2006/main" count="174" uniqueCount="83">
  <si>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</si>
  <si>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</si>
  <si>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</si>
  <si>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</si>
  <si>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</si>
  <si>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</si>
  <si>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</si>
  <si>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</si>
  <si>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</si>
  <si>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</si>
  <si>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</si>
  <si>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</si>
  <si>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</si>
  <si>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</si>
  <si>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</si>
  <si>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</si>
  <si>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</si>
  <si>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</si>
  <si>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</si>
  <si>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</si>
  <si>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</si>
  <si>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</si>
  <si>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</si>
  <si>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</si>
  <si>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</si>
  <si>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</si>
  <si>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</si>
  <si>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</si>
  <si>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</si>
  <si>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</si>
  <si>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</si>
  <si>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</si>
  <si>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</si>
  <si>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</si>
  <si>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</si>
  <si>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</si>
  <si>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</si>
  <si>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</si>
  <si>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</si>
  <si>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</si>
  <si>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</si>
  <si>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</si>
  <si>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</si>
  <si>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</si>
  <si>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</si>
  <si>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</si>
  <si>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</si>
  <si>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</si>
  <si>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</si>
  <si>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</si>
  <si>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</si>
  <si>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</si>
  <si>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</si>
  <si>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</si>
  <si>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</si>
  <si>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</si>
  <si>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</si>
  <si>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</si>
  <si>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</si>
  <si>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</si>
  <si>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</si>
  <si>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</si>
  <si>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</si>
  <si>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</si>
  <si>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</si>
  <si>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</si>
  <si>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</si>
  <si>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</si>
  <si>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</si>
  <si>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</si>
  <si>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</si>
  <si>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</si>
  <si>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</si>
  <si>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</si>
  <si>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2016년도 12월 바다의별 지정후원금 사용내역(직,간접비)</t>
  </si>
  <si>
    <t>2016년도 12월 바다의별 비지정후원금 사용내역(직,간접비)</t>
  </si>
  <si>
    <t>2016. 12. 31일 기준 (단위 : 원)</t>
  </si>
  <si>
    <t>2016년 12월 바다의별 후원금 결산서</t>
  </si>
  <si>
    <t>개인정보보호교육 등</t>
  </si>
  <si>
    <t>잡지출</t>
  </si>
  <si>
    <r>
      <t>결연후원금(이</t>
    </r>
    <r>
      <rPr>
        <sz val="8"/>
        <rFont val="맑은 고딕"/>
        <family val="3"/>
      </rPr>
      <t>○현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</t>
    </r>
    <r>
      <rPr>
        <sz val="8"/>
        <rFont val="맑은 고딕"/>
        <family val="3"/>
      </rPr>
      <t>, 임○희</t>
    </r>
    <r>
      <rPr>
        <sz val="8"/>
        <rFont val="맑은 고딕"/>
        <family val="3"/>
      </rPr>
      <t>)</t>
    </r>
  </si>
  <si>
    <r>
      <t>예금이자(재활 p/g2016년 
발생이자 자금원천 
후원금</t>
    </r>
    <r>
      <rPr>
        <sz val="8"/>
        <rFont val="맑은 고딕"/>
        <family val="3"/>
      </rPr>
      <t>→보조금 변경 12원)</t>
    </r>
  </si>
  <si>
    <t>온********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</si>
</sst>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0" fontId="47" fillId="0" borderId="68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  <xf numFmtId="176" fontId="46" fillId="33" borderId="72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ht="18.75" customHeight="1" thickBot="1">
      <c r="L2" s="4" t="s">
        <v>76</v>
      </c>
    </row>
    <row r="3" spans="1:12" ht="16.5" customHeight="1">
      <c r="A3" s="110" t="s">
        <v>29</v>
      </c>
      <c r="B3" s="111"/>
      <c r="C3" s="111"/>
      <c r="D3" s="112"/>
      <c r="E3" s="118" t="s">
        <v>30</v>
      </c>
      <c r="F3" s="119"/>
      <c r="G3" s="119"/>
      <c r="H3" s="119"/>
      <c r="I3" s="119"/>
      <c r="J3" s="119"/>
      <c r="K3" s="120"/>
      <c r="L3" s="115" t="s">
        <v>31</v>
      </c>
    </row>
    <row r="4" spans="1:12" ht="16.5" customHeight="1" thickBot="1">
      <c r="A4" s="113" t="s">
        <v>32</v>
      </c>
      <c r="B4" s="114"/>
      <c r="C4" s="5" t="s">
        <v>33</v>
      </c>
      <c r="D4" s="6" t="s">
        <v>31</v>
      </c>
      <c r="E4" s="121" t="s">
        <v>32</v>
      </c>
      <c r="F4" s="122"/>
      <c r="G4" s="123"/>
      <c r="H4" s="43" t="s">
        <v>34</v>
      </c>
      <c r="I4" s="44" t="s">
        <v>35</v>
      </c>
      <c r="J4" s="43" t="s">
        <v>36</v>
      </c>
      <c r="K4" s="44" t="s">
        <v>35</v>
      </c>
      <c r="L4" s="116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10815081</v>
      </c>
      <c r="D5" s="20"/>
      <c r="E5" s="124" t="s">
        <v>58</v>
      </c>
      <c r="F5" s="131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6195000</v>
      </c>
      <c r="D6" s="23"/>
      <c r="E6" s="125"/>
      <c r="F6" s="132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5"/>
      <c r="F7" s="132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5"/>
      <c r="F8" s="132"/>
      <c r="G8" s="23" t="s">
        <v>46</v>
      </c>
      <c r="H8" s="45">
        <f>'2016년 비지정후원 직간접비사용내역'!H8+'2016년 비지정후원 직간접비사용내역'!I8</f>
        <v>1097700</v>
      </c>
      <c r="I8" s="46">
        <f t="shared" si="0"/>
        <v>0.03969194681242968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17010081</v>
      </c>
      <c r="D9" s="50"/>
      <c r="E9" s="125"/>
      <c r="F9" s="132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5"/>
      <c r="F10" s="133"/>
      <c r="G10" s="23" t="s">
        <v>28</v>
      </c>
      <c r="H10" s="45">
        <f>'2016년 비지정후원 직간접비사용내역'!H10+'2016년 비지정후원 직간접비사용내역'!I10</f>
        <v>601620</v>
      </c>
      <c r="I10" s="46">
        <f t="shared" si="0"/>
        <v>0.021754094052376736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5"/>
      <c r="F11" s="134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5"/>
      <c r="F12" s="132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5"/>
      <c r="F13" s="133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35" t="s">
        <v>64</v>
      </c>
      <c r="B14" s="137">
        <v>24699387</v>
      </c>
      <c r="C14" s="97" t="s">
        <v>69</v>
      </c>
      <c r="D14" s="80">
        <v>21505557</v>
      </c>
      <c r="E14" s="125"/>
      <c r="F14" s="134" t="s">
        <v>50</v>
      </c>
      <c r="G14" s="23" t="s">
        <v>10</v>
      </c>
      <c r="H14" s="45">
        <f>'2016년 비지정후원 직간접비사용내역'!H14+'2016년 비지정후원 직간접비사용내역'!I14</f>
        <v>44800</v>
      </c>
      <c r="I14" s="46">
        <f t="shared" si="0"/>
        <v>0.0016199318731865261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36"/>
      <c r="B15" s="138"/>
      <c r="C15" s="98" t="s">
        <v>36</v>
      </c>
      <c r="D15" s="83">
        <v>3193830</v>
      </c>
      <c r="E15" s="125"/>
      <c r="F15" s="132"/>
      <c r="G15" s="23" t="s">
        <v>51</v>
      </c>
      <c r="H15" s="45">
        <f>'2016년 비지정후원 직간접비사용내역'!H15+'2016년 비지정후원 직간접비사용내역'!I15</f>
        <v>1095040</v>
      </c>
      <c r="I15" s="46">
        <f t="shared" si="0"/>
        <v>0.03959576335745923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17010081</v>
      </c>
      <c r="C16" s="99" t="s">
        <v>72</v>
      </c>
      <c r="D16" s="83">
        <v>0</v>
      </c>
      <c r="E16" s="125"/>
      <c r="F16" s="132"/>
      <c r="G16" s="23" t="s">
        <v>4</v>
      </c>
      <c r="H16" s="45">
        <f>'2016년 비지정후원 직간접비사용내역'!H16+'2016년 비지정후원 직간접비사용내역'!I16</f>
        <v>871520</v>
      </c>
      <c r="I16" s="46">
        <f t="shared" si="0"/>
        <v>0.031513460404453596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34045484</v>
      </c>
      <c r="D17" s="83"/>
      <c r="E17" s="125"/>
      <c r="F17" s="132"/>
      <c r="G17" s="23" t="s">
        <v>6</v>
      </c>
      <c r="H17" s="45">
        <f>'2016년 비지정후원 직간접비사용내역'!H17+'2016년 비지정후원 직간접비사용내역'!I17</f>
        <v>309130</v>
      </c>
      <c r="I17" s="46">
        <f t="shared" si="0"/>
        <v>0.011177891516923008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7663984</v>
      </c>
      <c r="D18" s="86"/>
      <c r="E18" s="125"/>
      <c r="F18" s="132"/>
      <c r="G18" s="23" t="s">
        <v>17</v>
      </c>
      <c r="H18" s="45">
        <f>'2016년 비지정후원 직간접비사용내역'!H18+'2016년 비지정후원 직간접비사용내역'!I18</f>
        <v>292320</v>
      </c>
      <c r="I18" s="46">
        <f t="shared" si="0"/>
        <v>0.010570055472542082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41709468</v>
      </c>
      <c r="C19" s="95">
        <f>C17+C18</f>
        <v>41709468</v>
      </c>
      <c r="D19" s="96"/>
      <c r="E19" s="126"/>
      <c r="F19" s="133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240000</v>
      </c>
      <c r="K19" s="46">
        <f t="shared" si="1"/>
        <v>0.03755868544600939</v>
      </c>
      <c r="L19" s="48"/>
    </row>
    <row r="20" spans="1:12" ht="19.5" customHeight="1">
      <c r="A20" s="78"/>
      <c r="B20" s="79"/>
      <c r="C20" s="79"/>
      <c r="D20" s="80"/>
      <c r="E20" s="127" t="s">
        <v>59</v>
      </c>
      <c r="F20" s="129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5"/>
      <c r="F21" s="130"/>
      <c r="G21" s="23" t="s">
        <v>25</v>
      </c>
      <c r="H21" s="45">
        <f>'2016년 비지정후원 직간접비사용내역'!H21+'2016년 비지정후원 직간접비사용내역'!I21</f>
        <v>6777780</v>
      </c>
      <c r="I21" s="46">
        <f t="shared" si="0"/>
        <v>0.24507905918406636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3">
        <v>2998830</v>
      </c>
      <c r="C22" s="143"/>
      <c r="D22" s="144"/>
      <c r="E22" s="128"/>
      <c r="F22" s="126"/>
      <c r="G22" s="23" t="s">
        <v>11</v>
      </c>
      <c r="H22" s="45">
        <f>'2016년 비지정후원 직간접비사용내역'!H22+'2016년 비지정후원 직간접비사용내역'!I22</f>
        <v>11660000</v>
      </c>
      <c r="I22" s="46">
        <f t="shared" si="0"/>
        <v>0.4216161973516717</v>
      </c>
      <c r="J22" s="45">
        <f>'2016년 지정후원 직간접비사용내역'!H22+'2016년 지정후원 직간접비사용내역'!I22</f>
        <v>5980000</v>
      </c>
      <c r="K22" s="46">
        <f t="shared" si="1"/>
        <v>0.9358372456964006</v>
      </c>
      <c r="L22" s="48"/>
    </row>
    <row r="23" spans="1:12" ht="19.5" customHeight="1">
      <c r="A23" s="81" t="s">
        <v>42</v>
      </c>
      <c r="B23" s="141">
        <v>0</v>
      </c>
      <c r="C23" s="141"/>
      <c r="D23" s="142"/>
      <c r="E23" s="127" t="s">
        <v>60</v>
      </c>
      <c r="F23" s="129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0"/>
        <v>0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39">
        <v>4665154</v>
      </c>
      <c r="C24" s="139"/>
      <c r="D24" s="140"/>
      <c r="E24" s="125"/>
      <c r="F24" s="130"/>
      <c r="G24" s="23" t="s">
        <v>3</v>
      </c>
      <c r="H24" s="45">
        <f>'2016년 비지정후원 직간접비사용내역'!H24+'2016년 비지정후원 직간접비사용내역'!I24</f>
        <v>111300</v>
      </c>
      <c r="I24" s="46">
        <f t="shared" si="0"/>
        <v>0.004024518247447775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45">
        <f>B22+B23+B24</f>
        <v>7663984</v>
      </c>
      <c r="B25" s="146"/>
      <c r="C25" s="146"/>
      <c r="D25" s="147"/>
      <c r="E25" s="125"/>
      <c r="F25" s="130"/>
      <c r="G25" s="23" t="s">
        <v>26</v>
      </c>
      <c r="H25" s="45">
        <f>'2016년 비지정후원 직간접비사용내역'!H25+'2016년 비지정후원 직간접비사용내역'!I25</f>
        <v>4314900</v>
      </c>
      <c r="I25" s="46">
        <f t="shared" si="0"/>
        <v>0.15602330445563709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5"/>
      <c r="F26" s="130"/>
      <c r="G26" s="23" t="s">
        <v>23</v>
      </c>
      <c r="H26" s="45">
        <f>'2016년 비지정후원 직간접비사용내역'!H26+'2016년 비지정후원 직간접비사용내역'!I26</f>
        <v>0</v>
      </c>
      <c r="I26" s="46">
        <f t="shared" si="0"/>
        <v>0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5"/>
      <c r="F27" s="130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5"/>
      <c r="F28" s="126"/>
      <c r="G28" s="23" t="s">
        <v>53</v>
      </c>
      <c r="H28" s="45">
        <f>'2016년 비지정후원 직간접비사용내역'!H28+'2016년 비지정후원 직간접비사용내역'!I28</f>
        <v>1470</v>
      </c>
      <c r="I28" s="46">
        <f t="shared" si="0"/>
        <v>5.3154014588932885E-05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5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476218</v>
      </c>
      <c r="I29" s="46">
        <f t="shared" si="0"/>
        <v>0.017219658856811183</v>
      </c>
      <c r="J29" s="45">
        <f>'2016년 지정후원 직간접비사용내역'!H29+'2016년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28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1686</v>
      </c>
      <c r="I30" s="46">
        <f>H30/$H$31</f>
        <v>6.0964400406082207E-05</v>
      </c>
      <c r="J30" s="45">
        <f>'2016년 지정후원 직간접비사용내역'!H30+'2016년 지정후원 직간접비사용내역'!I30</f>
        <v>170000</v>
      </c>
      <c r="K30" s="46">
        <f>J30/$J$31</f>
        <v>0.026604068857589983</v>
      </c>
      <c r="L30" s="48"/>
    </row>
    <row r="31" spans="1:12" ht="14.25" thickBot="1">
      <c r="A31" s="91"/>
      <c r="B31" s="92"/>
      <c r="C31" s="92"/>
      <c r="D31" s="93"/>
      <c r="E31" s="121" t="s">
        <v>41</v>
      </c>
      <c r="F31" s="122"/>
      <c r="G31" s="123"/>
      <c r="H31" s="51">
        <f>SUM(H5:H30)</f>
        <v>27655484</v>
      </c>
      <c r="I31" s="52">
        <f>SUM(H5:H10,H14:H18,H22:H30)/$H$31</f>
        <v>0.7549209408159336</v>
      </c>
      <c r="J31" s="51">
        <f>SUM(J5:J30)</f>
        <v>6390000</v>
      </c>
      <c r="K31" s="52">
        <f>SUM(J5:J10,J14:J18,J22:J30)/$J$31</f>
        <v>0.9624413145539906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0" t="s">
        <v>0</v>
      </c>
      <c r="B3" s="111"/>
      <c r="C3" s="111"/>
      <c r="D3" s="159"/>
      <c r="E3" s="119" t="s">
        <v>2</v>
      </c>
      <c r="F3" s="119"/>
      <c r="G3" s="119"/>
      <c r="H3" s="119"/>
      <c r="I3" s="120"/>
      <c r="J3" s="160" t="s">
        <v>15</v>
      </c>
    </row>
    <row r="4" spans="1:10" ht="20.25" customHeight="1" thickBot="1">
      <c r="A4" s="113" t="s">
        <v>13</v>
      </c>
      <c r="B4" s="114"/>
      <c r="C4" s="54" t="s">
        <v>14</v>
      </c>
      <c r="D4" s="6" t="s">
        <v>15</v>
      </c>
      <c r="E4" s="121" t="s">
        <v>13</v>
      </c>
      <c r="F4" s="122"/>
      <c r="G4" s="123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10806000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9081</v>
      </c>
      <c r="D6" s="12"/>
      <c r="E6" s="152"/>
      <c r="F6" s="130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0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0"/>
      <c r="G8" s="23" t="s">
        <v>46</v>
      </c>
      <c r="H8" s="70">
        <v>1097700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0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6"/>
      <c r="G10" s="23" t="s">
        <v>28</v>
      </c>
      <c r="H10" s="73">
        <v>601620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4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2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3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4" t="s">
        <v>50</v>
      </c>
      <c r="G14" s="23" t="s">
        <v>10</v>
      </c>
      <c r="H14" s="70">
        <v>44800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2"/>
      <c r="G15" s="23" t="s">
        <v>51</v>
      </c>
      <c r="H15" s="70">
        <v>1095040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2"/>
      <c r="G16" s="23" t="s">
        <v>4</v>
      </c>
      <c r="H16" s="70">
        <v>871520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2"/>
      <c r="G17" s="23" t="s">
        <v>6</v>
      </c>
      <c r="H17" s="70">
        <v>309130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2"/>
      <c r="G18" s="23" t="s">
        <v>17</v>
      </c>
      <c r="H18" s="70">
        <v>292320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3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4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2"/>
      <c r="G21" s="23" t="s">
        <v>25</v>
      </c>
      <c r="H21" s="70">
        <v>0</v>
      </c>
      <c r="I21" s="71">
        <v>6777780</v>
      </c>
      <c r="J21" s="25"/>
    </row>
    <row r="22" spans="1:10" ht="19.5" customHeight="1">
      <c r="A22" s="14"/>
      <c r="B22" s="18"/>
      <c r="C22" s="18"/>
      <c r="D22" s="23"/>
      <c r="E22" s="157"/>
      <c r="F22" s="133"/>
      <c r="G22" s="23" t="s">
        <v>11</v>
      </c>
      <c r="H22" s="70">
        <v>11660000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4" t="s">
        <v>50</v>
      </c>
      <c r="G23" s="23" t="s">
        <v>5</v>
      </c>
      <c r="H23" s="70"/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2"/>
      <c r="G24" s="23" t="s">
        <v>3</v>
      </c>
      <c r="H24" s="70">
        <v>111300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2"/>
      <c r="G25" s="23" t="s">
        <v>26</v>
      </c>
      <c r="H25" s="70">
        <v>4314900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2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2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3"/>
      <c r="G28" s="23" t="s">
        <v>53</v>
      </c>
      <c r="H28" s="70">
        <v>1470</v>
      </c>
      <c r="I28" s="71">
        <v>0</v>
      </c>
      <c r="J28" s="148" t="s">
        <v>81</v>
      </c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476218</v>
      </c>
      <c r="I29" s="71">
        <v>0</v>
      </c>
      <c r="J29" s="149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79</v>
      </c>
      <c r="H30" s="74">
        <v>0</v>
      </c>
      <c r="I30" s="75">
        <v>1686</v>
      </c>
      <c r="J30" s="150"/>
    </row>
    <row r="31" spans="1:13" ht="27" customHeight="1" thickBot="1">
      <c r="A31" s="30" t="s">
        <v>12</v>
      </c>
      <c r="B31" s="31"/>
      <c r="C31" s="31">
        <f>C5+C6</f>
        <v>10815081</v>
      </c>
      <c r="D31" s="32"/>
      <c r="E31" s="57"/>
      <c r="F31" s="154" t="s">
        <v>22</v>
      </c>
      <c r="G31" s="155"/>
      <c r="H31" s="33">
        <f>SUM(H5:H30)</f>
        <v>20876018</v>
      </c>
      <c r="I31" s="34">
        <f>SUM(I5:I30)</f>
        <v>6779466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0.7548599764155276</v>
      </c>
      <c r="I32" s="38">
        <f>I31/(H31+I31)</f>
        <v>0.24514002358447243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7">
    <mergeCell ref="F11:F13"/>
    <mergeCell ref="A1:J1"/>
    <mergeCell ref="A3:D3"/>
    <mergeCell ref="E3:I3"/>
    <mergeCell ref="J3:J4"/>
    <mergeCell ref="A4:B4"/>
    <mergeCell ref="E4:G4"/>
    <mergeCell ref="J28:J30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J17" sqref="J17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7" t="s">
        <v>74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0" t="s">
        <v>0</v>
      </c>
      <c r="B3" s="111"/>
      <c r="C3" s="111"/>
      <c r="D3" s="159"/>
      <c r="E3" s="119" t="s">
        <v>2</v>
      </c>
      <c r="F3" s="119"/>
      <c r="G3" s="119"/>
      <c r="H3" s="119"/>
      <c r="I3" s="120"/>
      <c r="J3" s="160" t="s">
        <v>15</v>
      </c>
    </row>
    <row r="4" spans="1:10" ht="20.25" customHeight="1" thickBot="1">
      <c r="A4" s="113" t="s">
        <v>13</v>
      </c>
      <c r="B4" s="114"/>
      <c r="C4" s="5" t="s">
        <v>14</v>
      </c>
      <c r="D4" s="6" t="s">
        <v>15</v>
      </c>
      <c r="E4" s="121" t="s">
        <v>13</v>
      </c>
      <c r="F4" s="122"/>
      <c r="G4" s="123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170000</v>
      </c>
      <c r="D5" s="107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235000</v>
      </c>
      <c r="D6" s="106" t="s">
        <v>73</v>
      </c>
      <c r="E6" s="152"/>
      <c r="F6" s="130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82</v>
      </c>
      <c r="C7" s="105">
        <v>5790000</v>
      </c>
      <c r="D7" s="108"/>
      <c r="E7" s="152"/>
      <c r="F7" s="130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2"/>
      <c r="F8" s="130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0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6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4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2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2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4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2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2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2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2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3"/>
      <c r="G19" s="23" t="s">
        <v>27</v>
      </c>
      <c r="H19" s="70">
        <v>0</v>
      </c>
      <c r="I19" s="71">
        <v>240000</v>
      </c>
      <c r="J19" s="109" t="s">
        <v>78</v>
      </c>
    </row>
    <row r="20" spans="1:10" ht="19.5" customHeight="1">
      <c r="A20" s="14"/>
      <c r="B20" s="18"/>
      <c r="C20" s="18"/>
      <c r="D20" s="23"/>
      <c r="E20" s="152" t="s">
        <v>52</v>
      </c>
      <c r="F20" s="134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2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3"/>
      <c r="G22" s="23" t="s">
        <v>11</v>
      </c>
      <c r="H22" s="70">
        <v>5980000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4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2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2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2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2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3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170000</v>
      </c>
      <c r="I30" s="75">
        <v>0</v>
      </c>
      <c r="J30" s="58" t="s">
        <v>80</v>
      </c>
    </row>
    <row r="31" spans="1:13" ht="27" customHeight="1" thickBot="1">
      <c r="A31" s="30" t="s">
        <v>12</v>
      </c>
      <c r="B31" s="31"/>
      <c r="C31" s="31">
        <f>C5+C6+C7+C8+C9</f>
        <v>6195000</v>
      </c>
      <c r="D31" s="32"/>
      <c r="E31" s="57"/>
      <c r="F31" s="154" t="s">
        <v>22</v>
      </c>
      <c r="G31" s="155"/>
      <c r="H31" s="33">
        <f>SUM(H5:H30)</f>
        <v>6150000</v>
      </c>
      <c r="I31" s="34">
        <f>SUM(I5:I30)</f>
        <v>240000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2017-01-05T00:01:45Z</cp:lastPrinted>
  <dcterms:created xsi:type="dcterms:W3CDTF">2004-08-24T01:54:40Z</dcterms:created>
  <dcterms:modified xsi:type="dcterms:W3CDTF">2018-03-14T06:57:04Z</dcterms:modified>
  <cp:category/>
  <cp:version/>
  <cp:contentType/>
  <cp:contentStatus/>
</cp:coreProperties>
</file>