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21년 9월 결산서 " sheetId="1" r:id="rId1"/>
    <sheet name="2021년 비지정후원 직간접비사용내역" sheetId="2" r:id="rId2"/>
    <sheet name="2021년 지정후원 직간접비사용내역" sheetId="3" r:id="rId3"/>
  </sheets>
  <definedNames>
    <definedName name="_xlnm.Print_Area" localSheetId="0">'2021년 9월 결산서 '!$A$1:$L$33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2" authorId="0">
      <text>
        <r>
          <rPr>
            <b/>
            <sz val="9"/>
            <rFont val="돋움"/>
            <family val="3"/>
          </rPr>
          <t>직접비비율</t>
        </r>
      </text>
    </comment>
    <comment ref="K32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<sst xmlns="http://schemas.openxmlformats.org/spreadsheetml/2006/main" count="190" uniqueCount="95">
  <si>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</si>
  <si>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</si>
  <si>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</si>
  <si>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</si>
  <si>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</si>
  <si>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</si>
  <si>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</si>
  <si>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</si>
  <si>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</si>
  <si>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</si>
  <si>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</si>
  <si>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</si>
  <si>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</si>
  <si>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</si>
  <si>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</si>
  <si>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</si>
  <si>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</si>
  <si>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</si>
  <si>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</si>
  <si>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</si>
  <si>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</si>
  <si>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</si>
  <si>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</si>
  <si>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</si>
  <si>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</si>
  <si>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</si>
  <si>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</si>
  <si>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</si>
  <si>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</si>
  <si>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</si>
  <si>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</si>
  <si>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</si>
  <si>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</si>
  <si>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</si>
  <si>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</si>
  <si>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</si>
  <si>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</si>
  <si>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</si>
  <si>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</si>
  <si>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</si>
  <si>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</si>
  <si>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</si>
  <si>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</si>
  <si>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</si>
  <si>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</si>
  <si>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</si>
  <si>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</si>
  <si>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</si>
  <si>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</si>
  <si>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</si>
  <si>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</si>
  <si>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</si>
  <si>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</si>
  <si>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</si>
  <si>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</si>
  <si>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</si>
  <si>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</si>
  <si>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</si>
  <si>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</si>
  <si>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</si>
  <si>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</si>
  <si>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</si>
  <si>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</si>
  <si>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</si>
  <si>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</si>
  <si>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</si>
  <si>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</si>
  <si>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</si>
  <si>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잡지출</t>
  </si>
  <si>
    <t>직원교육훈련비 및 복리후생</t>
  </si>
  <si>
    <t>직원교육/복리</t>
  </si>
  <si>
    <t>결연후원금</t>
  </si>
  <si>
    <t>시설리모델링</t>
  </si>
  <si>
    <t>차월이월금 내역</t>
  </si>
  <si>
    <t>수입</t>
  </si>
  <si>
    <t>지출</t>
  </si>
  <si>
    <t>잔액</t>
  </si>
  <si>
    <t>비지정후원금</t>
  </si>
  <si>
    <t>푸드트럭</t>
  </si>
  <si>
    <t>푸드트럭운영사업</t>
  </si>
  <si>
    <t>아름다운가게</t>
  </si>
  <si>
    <t>수원시장애인체육회</t>
  </si>
  <si>
    <t>P/G사업비(3층)</t>
  </si>
  <si>
    <t xml:space="preserve"> cms사용료 및 수수료</t>
  </si>
  <si>
    <t>잡수입</t>
  </si>
  <si>
    <t>2021년 9월 바다의별 후원금 결산서</t>
  </si>
  <si>
    <t>2021. 9. 30 기준 (단위 : 원)</t>
  </si>
  <si>
    <t>2021년도 9월 바다의별 비지정후원금 사용내역(직,간접비)</t>
  </si>
  <si>
    <t>2021. 9. 30기준 (단위 : 원)</t>
  </si>
  <si>
    <t>2021년도 9월 바다의별 지정후원금 사용내역(직,간접비)</t>
  </si>
  <si>
    <t>예금이자</t>
  </si>
  <si>
    <t>로타리 15,000원/ 아름다운가게 913,920원</t>
  </si>
  <si>
    <t>조리원 보건증발급</t>
  </si>
  <si>
    <t>주유 및 차량점검</t>
  </si>
  <si>
    <r>
      <t xml:space="preserve">  </t>
    </r>
    <r>
      <rPr>
        <sz val="10"/>
        <color indexed="23"/>
        <rFont val="맑은 고딕"/>
        <family val="3"/>
      </rPr>
      <t xml:space="preserve">※ 아름다운가게 </t>
    </r>
    <r>
      <rPr>
        <sz val="10"/>
        <color indexed="23"/>
        <rFont val="맑은 고딕"/>
        <family val="3"/>
      </rPr>
      <t xml:space="preserve"> 2,099,100원/ 경기재활 556,000원/ 복지기금 1,060,000원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</si>
</sst>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54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0"/>
      <color indexed="23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10"/>
      <color indexed="8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10"/>
      <color theme="0" tint="-0.4999699890613556"/>
      <name val="Calibri"/>
      <family val="3"/>
    </font>
    <font>
      <sz val="10"/>
      <color theme="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>
        <color indexed="63"/>
      </bottom>
    </border>
    <border>
      <left style="medium"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45" fillId="0" borderId="0" xfId="0" applyFont="1" applyAlignment="1">
      <alignment/>
    </xf>
    <xf numFmtId="176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horizontal="right"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47" fillId="33" borderId="11" xfId="0" applyNumberFormat="1" applyFont="1" applyFill="1" applyBorder="1" applyAlignment="1">
      <alignment horizontal="center" vertical="center"/>
    </xf>
    <xf numFmtId="176" fontId="47" fillId="33" borderId="12" xfId="0" applyNumberFormat="1" applyFont="1" applyFill="1" applyBorder="1" applyAlignment="1">
      <alignment horizontal="center" vertical="center"/>
    </xf>
    <xf numFmtId="176" fontId="47" fillId="33" borderId="13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left" vertical="center"/>
    </xf>
    <xf numFmtId="176" fontId="46" fillId="0" borderId="14" xfId="0" applyNumberFormat="1" applyFont="1" applyFill="1" applyBorder="1" applyAlignment="1">
      <alignment vertical="center"/>
    </xf>
    <xf numFmtId="176" fontId="46" fillId="0" borderId="15" xfId="0" applyNumberFormat="1" applyFont="1" applyFill="1" applyBorder="1" applyAlignment="1">
      <alignment horizontal="center" vertical="center"/>
    </xf>
    <xf numFmtId="176" fontId="46" fillId="0" borderId="16" xfId="0" applyNumberFormat="1" applyFont="1" applyFill="1" applyBorder="1" applyAlignment="1">
      <alignment vertical="center"/>
    </xf>
    <xf numFmtId="176" fontId="46" fillId="0" borderId="17" xfId="0" applyNumberFormat="1" applyFont="1" applyFill="1" applyBorder="1" applyAlignment="1">
      <alignment horizontal="center" vertical="center"/>
    </xf>
    <xf numFmtId="176" fontId="46" fillId="0" borderId="18" xfId="0" applyNumberFormat="1" applyFont="1" applyFill="1" applyBorder="1" applyAlignment="1">
      <alignment vertical="center"/>
    </xf>
    <xf numFmtId="0" fontId="48" fillId="0" borderId="19" xfId="0" applyFont="1" applyBorder="1" applyAlignment="1">
      <alignment horizontal="center" vertical="center"/>
    </xf>
    <xf numFmtId="176" fontId="46" fillId="0" borderId="20" xfId="0" applyNumberFormat="1" applyFont="1" applyFill="1" applyBorder="1" applyAlignment="1">
      <alignment horizontal="left" vertical="center"/>
    </xf>
    <xf numFmtId="176" fontId="46" fillId="0" borderId="20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vertical="center"/>
    </xf>
    <xf numFmtId="176" fontId="47" fillId="0" borderId="20" xfId="0" applyNumberFormat="1" applyFont="1" applyFill="1" applyBorder="1" applyAlignment="1">
      <alignment horizontal="center" vertical="center"/>
    </xf>
    <xf numFmtId="176" fontId="47" fillId="0" borderId="20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vertical="center"/>
    </xf>
    <xf numFmtId="176" fontId="47" fillId="0" borderId="17" xfId="0" applyNumberFormat="1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5" fillId="0" borderId="20" xfId="0" applyFont="1" applyBorder="1" applyAlignment="1">
      <alignment/>
    </xf>
    <xf numFmtId="176" fontId="46" fillId="0" borderId="23" xfId="0" applyNumberFormat="1" applyFont="1" applyFill="1" applyBorder="1" applyAlignment="1">
      <alignment vertical="center"/>
    </xf>
    <xf numFmtId="176" fontId="46" fillId="0" borderId="24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vertical="center"/>
    </xf>
    <xf numFmtId="176" fontId="49" fillId="33" borderId="26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vertical="center"/>
    </xf>
    <xf numFmtId="176" fontId="49" fillId="33" borderId="11" xfId="0" applyNumberFormat="1" applyFont="1" applyFill="1" applyBorder="1" applyAlignment="1">
      <alignment vertical="center"/>
    </xf>
    <xf numFmtId="176" fontId="49" fillId="34" borderId="27" xfId="0" applyNumberFormat="1" applyFont="1" applyFill="1" applyBorder="1" applyAlignment="1">
      <alignment horizontal="right" vertical="center"/>
    </xf>
    <xf numFmtId="176" fontId="49" fillId="34" borderId="28" xfId="0" applyNumberFormat="1" applyFont="1" applyFill="1" applyBorder="1" applyAlignment="1">
      <alignment horizontal="right" vertical="center"/>
    </xf>
    <xf numFmtId="0" fontId="45" fillId="0" borderId="28" xfId="0" applyFont="1" applyBorder="1" applyAlignment="1">
      <alignment horizontal="center" vertical="center"/>
    </xf>
    <xf numFmtId="176" fontId="45" fillId="0" borderId="0" xfId="0" applyNumberFormat="1" applyFont="1" applyAlignment="1">
      <alignment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6" fontId="47" fillId="33" borderId="29" xfId="0" applyNumberFormat="1" applyFont="1" applyFill="1" applyBorder="1" applyAlignment="1">
      <alignment horizontal="center" vertical="center"/>
    </xf>
    <xf numFmtId="176" fontId="47" fillId="33" borderId="30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vertical="center"/>
    </xf>
    <xf numFmtId="177" fontId="46" fillId="0" borderId="15" xfId="0" applyNumberFormat="1" applyFont="1" applyFill="1" applyBorder="1" applyAlignment="1">
      <alignment vertical="center"/>
    </xf>
    <xf numFmtId="176" fontId="46" fillId="0" borderId="32" xfId="0" applyNumberFormat="1" applyFont="1" applyBorder="1" applyAlignment="1">
      <alignment vertical="center"/>
    </xf>
    <xf numFmtId="176" fontId="46" fillId="0" borderId="22" xfId="0" applyNumberFormat="1" applyFont="1" applyBorder="1" applyAlignment="1">
      <alignment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3" borderId="26" xfId="0" applyNumberFormat="1" applyFont="1" applyFill="1" applyBorder="1" applyAlignment="1">
      <alignment vertical="center"/>
    </xf>
    <xf numFmtId="177" fontId="47" fillId="33" borderId="11" xfId="0" applyNumberFormat="1" applyFont="1" applyFill="1" applyBorder="1" applyAlignment="1">
      <alignment vertical="center"/>
    </xf>
    <xf numFmtId="176" fontId="46" fillId="0" borderId="13" xfId="0" applyNumberFormat="1" applyFont="1" applyBorder="1" applyAlignment="1">
      <alignment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47" fillId="0" borderId="31" xfId="0" applyNumberFormat="1" applyFont="1" applyFill="1" applyBorder="1" applyAlignment="1">
      <alignment horizontal="center" vertical="center"/>
    </xf>
    <xf numFmtId="176" fontId="47" fillId="0" borderId="33" xfId="0" applyNumberFormat="1" applyFont="1" applyFill="1" applyBorder="1" applyAlignment="1">
      <alignment horizontal="center" vertical="center"/>
    </xf>
    <xf numFmtId="176" fontId="49" fillId="33" borderId="34" xfId="0" applyNumberFormat="1" applyFont="1" applyFill="1" applyBorder="1" applyAlignment="1">
      <alignment vertical="center"/>
    </xf>
    <xf numFmtId="0" fontId="48" fillId="0" borderId="35" xfId="0" applyFont="1" applyBorder="1" applyAlignment="1">
      <alignment horizontal="center" vertical="center"/>
    </xf>
    <xf numFmtId="176" fontId="46" fillId="0" borderId="36" xfId="0" applyNumberFormat="1" applyFont="1" applyFill="1" applyBorder="1" applyAlignment="1">
      <alignment vertical="center"/>
    </xf>
    <xf numFmtId="176" fontId="47" fillId="0" borderId="37" xfId="0" applyNumberFormat="1" applyFont="1" applyFill="1" applyBorder="1" applyAlignment="1">
      <alignment horizontal="center" vertical="center"/>
    </xf>
    <xf numFmtId="176" fontId="46" fillId="0" borderId="24" xfId="0" applyNumberFormat="1" applyFont="1" applyFill="1" applyBorder="1" applyAlignment="1">
      <alignment horizontal="center" vertical="center"/>
    </xf>
    <xf numFmtId="41" fontId="46" fillId="0" borderId="0" xfId="48" applyFont="1" applyAlignment="1">
      <alignment/>
    </xf>
    <xf numFmtId="176" fontId="46" fillId="0" borderId="38" xfId="0" applyNumberFormat="1" applyFont="1" applyFill="1" applyBorder="1" applyAlignment="1">
      <alignment horizontal="left" vertical="center"/>
    </xf>
    <xf numFmtId="41" fontId="46" fillId="0" borderId="33" xfId="48" applyFont="1" applyBorder="1" applyAlignment="1">
      <alignment/>
    </xf>
    <xf numFmtId="176" fontId="47" fillId="0" borderId="33" xfId="0" applyNumberFormat="1" applyFont="1" applyFill="1" applyBorder="1" applyAlignment="1">
      <alignment vertical="center"/>
    </xf>
    <xf numFmtId="176" fontId="46" fillId="0" borderId="33" xfId="0" applyNumberFormat="1" applyFont="1" applyFill="1" applyBorder="1" applyAlignment="1">
      <alignment vertical="center"/>
    </xf>
    <xf numFmtId="0" fontId="46" fillId="0" borderId="20" xfId="0" applyFont="1" applyBorder="1" applyAlignment="1">
      <alignment/>
    </xf>
    <xf numFmtId="41" fontId="47" fillId="0" borderId="39" xfId="48" applyFont="1" applyFill="1" applyBorder="1" applyAlignment="1">
      <alignment horizontal="right" vertical="center"/>
    </xf>
    <xf numFmtId="41" fontId="47" fillId="0" borderId="19" xfId="48" applyFont="1" applyFill="1" applyBorder="1" applyAlignment="1">
      <alignment horizontal="right" vertical="center"/>
    </xf>
    <xf numFmtId="41" fontId="47" fillId="0" borderId="17" xfId="48" applyFont="1" applyFill="1" applyBorder="1" applyAlignment="1">
      <alignment horizontal="right" vertical="center"/>
    </xf>
    <xf numFmtId="41" fontId="47" fillId="0" borderId="22" xfId="48" applyFont="1" applyFill="1" applyBorder="1" applyAlignment="1">
      <alignment horizontal="right" vertical="center"/>
    </xf>
    <xf numFmtId="41" fontId="47" fillId="0" borderId="22" xfId="48" applyFont="1" applyFill="1" applyBorder="1" applyAlignment="1">
      <alignment vertical="center"/>
    </xf>
    <xf numFmtId="41" fontId="47" fillId="0" borderId="40" xfId="48" applyFont="1" applyFill="1" applyBorder="1" applyAlignment="1">
      <alignment horizontal="center" vertical="center"/>
    </xf>
    <xf numFmtId="41" fontId="47" fillId="0" borderId="41" xfId="48" applyFont="1" applyFill="1" applyBorder="1" applyAlignment="1">
      <alignment horizontal="right" vertical="center"/>
    </xf>
    <xf numFmtId="41" fontId="47" fillId="0" borderId="35" xfId="48" applyFont="1" applyFill="1" applyBorder="1" applyAlignment="1">
      <alignment horizontal="right" vertical="center"/>
    </xf>
    <xf numFmtId="0" fontId="45" fillId="0" borderId="20" xfId="0" applyFont="1" applyBorder="1" applyAlignment="1">
      <alignment/>
    </xf>
    <xf numFmtId="176" fontId="46" fillId="0" borderId="42" xfId="0" applyNumberFormat="1" applyFont="1" applyFill="1" applyBorder="1" applyAlignment="1">
      <alignment vertical="center"/>
    </xf>
    <xf numFmtId="176" fontId="46" fillId="0" borderId="14" xfId="0" applyNumberFormat="1" applyFont="1" applyFill="1" applyBorder="1" applyAlignment="1">
      <alignment horizontal="right" vertical="center"/>
    </xf>
    <xf numFmtId="41" fontId="46" fillId="0" borderId="33" xfId="48" applyFont="1" applyBorder="1" applyAlignment="1">
      <alignment horizontal="right" vertical="center"/>
    </xf>
    <xf numFmtId="176" fontId="48" fillId="0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49" fillId="34" borderId="27" xfId="43" applyNumberFormat="1" applyFont="1" applyFill="1" applyBorder="1" applyAlignment="1">
      <alignment horizontal="right" vertical="center"/>
    </xf>
    <xf numFmtId="177" fontId="49" fillId="34" borderId="28" xfId="43" applyNumberFormat="1" applyFont="1" applyFill="1" applyBorder="1" applyAlignment="1">
      <alignment horizontal="right" vertical="center"/>
    </xf>
    <xf numFmtId="176" fontId="46" fillId="0" borderId="17" xfId="0" applyNumberFormat="1" applyFont="1" applyFill="1" applyBorder="1" applyAlignment="1">
      <alignment vertical="center"/>
    </xf>
    <xf numFmtId="176" fontId="48" fillId="0" borderId="21" xfId="0" applyNumberFormat="1" applyFont="1" applyFill="1" applyBorder="1" applyAlignment="1">
      <alignment vertical="center" wrapText="1"/>
    </xf>
    <xf numFmtId="176" fontId="48" fillId="0" borderId="21" xfId="0" applyNumberFormat="1" applyFont="1" applyFill="1" applyBorder="1" applyAlignment="1">
      <alignment horizontal="left" vertical="center"/>
    </xf>
    <xf numFmtId="176" fontId="46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4" xfId="0" applyNumberFormat="1" applyFont="1" applyFill="1" applyBorder="1" applyAlignment="1">
      <alignment vertical="center" wrapText="1"/>
    </xf>
    <xf numFmtId="176" fontId="4" fillId="0" borderId="43" xfId="0" applyNumberFormat="1" applyFont="1" applyFill="1" applyBorder="1" applyAlignment="1">
      <alignment vertical="center" wrapText="1"/>
    </xf>
    <xf numFmtId="176" fontId="46" fillId="35" borderId="0" xfId="0" applyNumberFormat="1" applyFont="1" applyFill="1" applyBorder="1" applyAlignment="1">
      <alignment horizontal="right" vertical="center"/>
    </xf>
    <xf numFmtId="176" fontId="46" fillId="35" borderId="44" xfId="0" applyNumberFormat="1" applyFont="1" applyFill="1" applyBorder="1" applyAlignment="1">
      <alignment horizontal="right" vertical="center"/>
    </xf>
    <xf numFmtId="176" fontId="46" fillId="35" borderId="45" xfId="0" applyNumberFormat="1" applyFont="1" applyFill="1" applyBorder="1" applyAlignment="1">
      <alignment horizontal="right" vertical="center"/>
    </xf>
    <xf numFmtId="176" fontId="46" fillId="0" borderId="46" xfId="0" applyNumberFormat="1" applyFont="1" applyBorder="1" applyAlignment="1">
      <alignment vertical="center"/>
    </xf>
    <xf numFmtId="176" fontId="46" fillId="36" borderId="42" xfId="0" applyNumberFormat="1" applyFont="1" applyFill="1" applyBorder="1" applyAlignment="1">
      <alignment horizontal="center" vertical="center"/>
    </xf>
    <xf numFmtId="0" fontId="46" fillId="0" borderId="20" xfId="0" applyFont="1" applyBorder="1" applyAlignment="1">
      <alignment horizontal="left" vertical="center"/>
    </xf>
    <xf numFmtId="176" fontId="46" fillId="0" borderId="20" xfId="0" applyNumberFormat="1" applyFont="1" applyFill="1" applyBorder="1" applyAlignment="1">
      <alignment horizontal="left" vertical="center" wrapText="1"/>
    </xf>
    <xf numFmtId="41" fontId="46" fillId="0" borderId="20" xfId="48" applyFont="1" applyBorder="1" applyAlignment="1">
      <alignment/>
    </xf>
    <xf numFmtId="176" fontId="46" fillId="35" borderId="47" xfId="0" applyNumberFormat="1" applyFont="1" applyFill="1" applyBorder="1" applyAlignment="1">
      <alignment horizontal="right"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47" fillId="0" borderId="31" xfId="0" applyNumberFormat="1" applyFont="1" applyFill="1" applyBorder="1" applyAlignment="1">
      <alignment horizontal="center" vertical="center"/>
    </xf>
    <xf numFmtId="176" fontId="46" fillId="0" borderId="42" xfId="0" applyNumberFormat="1" applyFont="1" applyFill="1" applyBorder="1" applyAlignment="1">
      <alignment horizontal="center" vertical="center"/>
    </xf>
    <xf numFmtId="176" fontId="46" fillId="0" borderId="48" xfId="0" applyNumberFormat="1" applyFont="1" applyBorder="1" applyAlignment="1">
      <alignment horizontal="center" vertical="center"/>
    </xf>
    <xf numFmtId="176" fontId="46" fillId="35" borderId="45" xfId="0" applyNumberFormat="1" applyFont="1" applyFill="1" applyBorder="1" applyAlignment="1">
      <alignment vertical="center"/>
    </xf>
    <xf numFmtId="176" fontId="47" fillId="0" borderId="49" xfId="0" applyNumberFormat="1" applyFont="1" applyFill="1" applyBorder="1" applyAlignment="1">
      <alignment horizontal="center" vertical="center"/>
    </xf>
    <xf numFmtId="176" fontId="46" fillId="0" borderId="43" xfId="0" applyNumberFormat="1" applyFont="1" applyFill="1" applyBorder="1" applyAlignment="1">
      <alignment vertical="center"/>
    </xf>
    <xf numFmtId="41" fontId="47" fillId="0" borderId="12" xfId="48" applyFont="1" applyFill="1" applyBorder="1" applyAlignment="1">
      <alignment horizontal="right" vertical="center"/>
    </xf>
    <xf numFmtId="41" fontId="47" fillId="0" borderId="13" xfId="48" applyFont="1" applyFill="1" applyBorder="1" applyAlignment="1">
      <alignment horizontal="right" vertical="center"/>
    </xf>
    <xf numFmtId="0" fontId="48" fillId="0" borderId="13" xfId="0" applyFont="1" applyBorder="1" applyAlignment="1">
      <alignment horizontal="center" vertical="center"/>
    </xf>
    <xf numFmtId="176" fontId="46" fillId="0" borderId="50" xfId="0" applyNumberFormat="1" applyFont="1" applyFill="1" applyBorder="1" applyAlignment="1">
      <alignment vertical="center"/>
    </xf>
    <xf numFmtId="41" fontId="47" fillId="0" borderId="40" xfId="48" applyFont="1" applyFill="1" applyBorder="1" applyAlignment="1">
      <alignment horizontal="right" vertical="center"/>
    </xf>
    <xf numFmtId="176" fontId="47" fillId="37" borderId="26" xfId="0" applyNumberFormat="1" applyFont="1" applyFill="1" applyBorder="1" applyAlignment="1">
      <alignment horizontal="center" vertical="center"/>
    </xf>
    <xf numFmtId="176" fontId="47" fillId="37" borderId="10" xfId="0" applyNumberFormat="1" applyFont="1" applyFill="1" applyBorder="1" applyAlignment="1">
      <alignment horizontal="center" vertical="center"/>
    </xf>
    <xf numFmtId="176" fontId="47" fillId="37" borderId="11" xfId="0" applyNumberFormat="1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41" fontId="46" fillId="36" borderId="46" xfId="48" applyFont="1" applyFill="1" applyBorder="1" applyAlignment="1">
      <alignment vertical="center"/>
    </xf>
    <xf numFmtId="41" fontId="46" fillId="36" borderId="51" xfId="48" applyFont="1" applyFill="1" applyBorder="1" applyAlignment="1">
      <alignment vertical="center"/>
    </xf>
    <xf numFmtId="41" fontId="46" fillId="0" borderId="0" xfId="48" applyFont="1" applyFill="1" applyBorder="1" applyAlignment="1">
      <alignment vertical="center"/>
    </xf>
    <xf numFmtId="41" fontId="46" fillId="0" borderId="45" xfId="48" applyFont="1" applyFill="1" applyBorder="1" applyAlignment="1">
      <alignment vertical="center"/>
    </xf>
    <xf numFmtId="41" fontId="46" fillId="0" borderId="0" xfId="48" applyFont="1" applyFill="1" applyBorder="1" applyAlignment="1">
      <alignment horizontal="right" vertical="center"/>
    </xf>
    <xf numFmtId="41" fontId="46" fillId="0" borderId="0" xfId="48" applyFont="1" applyBorder="1" applyAlignment="1">
      <alignment vertical="center"/>
    </xf>
    <xf numFmtId="41" fontId="46" fillId="36" borderId="45" xfId="48" applyFont="1" applyFill="1" applyBorder="1" applyAlignment="1">
      <alignment horizontal="right" vertical="center"/>
    </xf>
    <xf numFmtId="176" fontId="46" fillId="36" borderId="52" xfId="0" applyNumberFormat="1" applyFont="1" applyFill="1" applyBorder="1" applyAlignment="1">
      <alignment horizontal="center" vertical="center"/>
    </xf>
    <xf numFmtId="176" fontId="46" fillId="36" borderId="42" xfId="0" applyNumberFormat="1" applyFont="1" applyFill="1" applyBorder="1" applyAlignment="1">
      <alignment horizontal="center" vertical="center" shrinkToFit="1"/>
    </xf>
    <xf numFmtId="176" fontId="46" fillId="0" borderId="42" xfId="0" applyNumberFormat="1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176" fontId="46" fillId="0" borderId="45" xfId="0" applyNumberFormat="1" applyFont="1" applyBorder="1" applyAlignment="1">
      <alignment vertical="center"/>
    </xf>
    <xf numFmtId="176" fontId="50" fillId="0" borderId="42" xfId="0" applyNumberFormat="1" applyFont="1" applyBorder="1" applyAlignment="1">
      <alignment horizontal="left" vertical="center"/>
    </xf>
    <xf numFmtId="0" fontId="48" fillId="0" borderId="22" xfId="0" applyFont="1" applyBorder="1" applyAlignment="1">
      <alignment horizontal="center" vertical="center" shrinkToFit="1"/>
    </xf>
    <xf numFmtId="0" fontId="46" fillId="0" borderId="20" xfId="0" applyFont="1" applyBorder="1" applyAlignment="1">
      <alignment shrinkToFit="1"/>
    </xf>
    <xf numFmtId="176" fontId="51" fillId="0" borderId="42" xfId="0" applyNumberFormat="1" applyFont="1" applyBorder="1" applyAlignment="1">
      <alignment horizontal="center" vertical="center"/>
    </xf>
    <xf numFmtId="176" fontId="51" fillId="0" borderId="45" xfId="0" applyNumberFormat="1" applyFont="1" applyBorder="1" applyAlignment="1">
      <alignment horizontal="right" vertical="center"/>
    </xf>
    <xf numFmtId="176" fontId="46" fillId="35" borderId="0" xfId="0" applyNumberFormat="1" applyFont="1" applyFill="1" applyBorder="1" applyAlignment="1">
      <alignment horizontal="right" vertical="center" shrinkToFit="1"/>
    </xf>
    <xf numFmtId="176" fontId="46" fillId="35" borderId="0" xfId="0" applyNumberFormat="1" applyFont="1" applyFill="1" applyAlignment="1">
      <alignment vertical="center"/>
    </xf>
    <xf numFmtId="176" fontId="51" fillId="36" borderId="53" xfId="0" applyNumberFormat="1" applyFont="1" applyFill="1" applyBorder="1" applyAlignment="1">
      <alignment horizontal="right" vertical="center"/>
    </xf>
    <xf numFmtId="176" fontId="46" fillId="36" borderId="0" xfId="0" applyNumberFormat="1" applyFont="1" applyFill="1" applyAlignment="1">
      <alignment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47" fillId="0" borderId="54" xfId="0" applyNumberFormat="1" applyFont="1" applyFill="1" applyBorder="1" applyAlignment="1">
      <alignment horizontal="center" vertical="center"/>
    </xf>
    <xf numFmtId="176" fontId="47" fillId="0" borderId="55" xfId="0" applyNumberFormat="1" applyFont="1" applyFill="1" applyBorder="1" applyAlignment="1">
      <alignment horizontal="center" vertical="center"/>
    </xf>
    <xf numFmtId="176" fontId="47" fillId="0" borderId="56" xfId="0" applyNumberFormat="1" applyFont="1" applyFill="1" applyBorder="1" applyAlignment="1">
      <alignment horizontal="center" vertical="center"/>
    </xf>
    <xf numFmtId="176" fontId="47" fillId="38" borderId="5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176" fontId="52" fillId="0" borderId="0" xfId="0" applyNumberFormat="1" applyFont="1" applyAlignment="1">
      <alignment horizontal="center" vertical="center"/>
    </xf>
    <xf numFmtId="176" fontId="47" fillId="33" borderId="58" xfId="0" applyNumberFormat="1" applyFont="1" applyFill="1" applyBorder="1" applyAlignment="1">
      <alignment horizontal="center" vertical="center"/>
    </xf>
    <xf numFmtId="176" fontId="47" fillId="33" borderId="59" xfId="0" applyNumberFormat="1" applyFont="1" applyFill="1" applyBorder="1" applyAlignment="1">
      <alignment horizontal="center" vertical="center"/>
    </xf>
    <xf numFmtId="176" fontId="47" fillId="33" borderId="60" xfId="0" applyNumberFormat="1" applyFont="1" applyFill="1" applyBorder="1" applyAlignment="1">
      <alignment horizontal="center" vertical="center"/>
    </xf>
    <xf numFmtId="176" fontId="47" fillId="33" borderId="41" xfId="0" applyNumberFormat="1" applyFont="1" applyFill="1" applyBorder="1" applyAlignment="1">
      <alignment horizontal="center" vertical="center"/>
    </xf>
    <xf numFmtId="176" fontId="47" fillId="33" borderId="61" xfId="0" applyNumberFormat="1" applyFont="1" applyFill="1" applyBorder="1" applyAlignment="1">
      <alignment horizontal="center" vertical="center"/>
    </xf>
    <xf numFmtId="176" fontId="47" fillId="33" borderId="36" xfId="0" applyNumberFormat="1" applyFont="1" applyFill="1" applyBorder="1" applyAlignment="1">
      <alignment horizontal="center" vertical="center"/>
    </xf>
    <xf numFmtId="176" fontId="46" fillId="0" borderId="52" xfId="0" applyNumberFormat="1" applyFont="1" applyFill="1" applyBorder="1" applyAlignment="1">
      <alignment horizontal="center" vertical="center"/>
    </xf>
    <xf numFmtId="176" fontId="46" fillId="0" borderId="42" xfId="0" applyNumberFormat="1" applyFont="1" applyFill="1" applyBorder="1" applyAlignment="1">
      <alignment horizontal="center" vertical="center"/>
    </xf>
    <xf numFmtId="176" fontId="46" fillId="0" borderId="47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 horizontal="right" vertical="center"/>
    </xf>
    <xf numFmtId="176" fontId="46" fillId="35" borderId="47" xfId="0" applyNumberFormat="1" applyFont="1" applyFill="1" applyBorder="1" applyAlignment="1">
      <alignment horizontal="right" vertical="center"/>
    </xf>
    <xf numFmtId="176" fontId="46" fillId="35" borderId="53" xfId="0" applyNumberFormat="1" applyFont="1" applyFill="1" applyBorder="1" applyAlignment="1">
      <alignment horizontal="right" vertical="center"/>
    </xf>
    <xf numFmtId="176" fontId="47" fillId="33" borderId="39" xfId="0" applyNumberFormat="1" applyFont="1" applyFill="1" applyBorder="1" applyAlignment="1">
      <alignment horizontal="center" vertical="center"/>
    </xf>
    <xf numFmtId="176" fontId="47" fillId="33" borderId="62" xfId="0" applyNumberFormat="1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horizontal="center" vertical="center"/>
    </xf>
    <xf numFmtId="176" fontId="47" fillId="0" borderId="24" xfId="0" applyNumberFormat="1" applyFont="1" applyFill="1" applyBorder="1" applyAlignment="1">
      <alignment horizontal="center" vertical="center"/>
    </xf>
    <xf numFmtId="176" fontId="47" fillId="0" borderId="63" xfId="0" applyNumberFormat="1" applyFont="1" applyFill="1" applyBorder="1" applyAlignment="1">
      <alignment horizontal="center" vertical="center"/>
    </xf>
    <xf numFmtId="176" fontId="47" fillId="0" borderId="31" xfId="0" applyNumberFormat="1" applyFont="1" applyFill="1" applyBorder="1" applyAlignment="1">
      <alignment horizontal="center" vertical="center"/>
    </xf>
    <xf numFmtId="176" fontId="47" fillId="34" borderId="40" xfId="0" applyNumberFormat="1" applyFont="1" applyFill="1" applyBorder="1" applyAlignment="1">
      <alignment horizontal="right" vertical="center"/>
    </xf>
    <xf numFmtId="176" fontId="47" fillId="34" borderId="64" xfId="0" applyNumberFormat="1" applyFont="1" applyFill="1" applyBorder="1" applyAlignment="1">
      <alignment horizontal="right" vertical="center"/>
    </xf>
    <xf numFmtId="176" fontId="47" fillId="34" borderId="50" xfId="0" applyNumberFormat="1" applyFont="1" applyFill="1" applyBorder="1" applyAlignment="1">
      <alignment horizontal="right" vertical="center"/>
    </xf>
    <xf numFmtId="176" fontId="47" fillId="0" borderId="65" xfId="0" applyNumberFormat="1" applyFont="1" applyFill="1" applyBorder="1" applyAlignment="1">
      <alignment horizontal="center" vertical="center"/>
    </xf>
    <xf numFmtId="176" fontId="47" fillId="0" borderId="38" xfId="0" applyNumberFormat="1" applyFont="1" applyFill="1" applyBorder="1" applyAlignment="1">
      <alignment horizontal="center" vertical="center"/>
    </xf>
    <xf numFmtId="176" fontId="47" fillId="0" borderId="14" xfId="0" applyNumberFormat="1" applyFont="1" applyFill="1" applyBorder="1" applyAlignment="1">
      <alignment horizontal="center" vertical="center"/>
    </xf>
    <xf numFmtId="176" fontId="47" fillId="0" borderId="25" xfId="0" applyNumberFormat="1" applyFont="1" applyFill="1" applyBorder="1" applyAlignment="1">
      <alignment horizontal="center" vertical="center"/>
    </xf>
    <xf numFmtId="176" fontId="47" fillId="0" borderId="66" xfId="0" applyNumberFormat="1" applyFont="1" applyFill="1" applyBorder="1" applyAlignment="1">
      <alignment horizontal="center" vertical="center" wrapText="1"/>
    </xf>
    <xf numFmtId="176" fontId="46" fillId="0" borderId="24" xfId="0" applyNumberFormat="1" applyFont="1" applyFill="1" applyBorder="1" applyAlignment="1">
      <alignment horizontal="center" vertical="center"/>
    </xf>
    <xf numFmtId="176" fontId="46" fillId="0" borderId="63" xfId="0" applyNumberFormat="1" applyFont="1" applyFill="1" applyBorder="1" applyAlignment="1">
      <alignment horizontal="center" vertical="center"/>
    </xf>
    <xf numFmtId="176" fontId="46" fillId="0" borderId="29" xfId="0" applyNumberFormat="1" applyFont="1" applyFill="1" applyBorder="1" applyAlignment="1">
      <alignment horizontal="center" vertical="center"/>
    </xf>
    <xf numFmtId="0" fontId="49" fillId="34" borderId="67" xfId="0" applyFont="1" applyFill="1" applyBorder="1" applyAlignment="1">
      <alignment horizontal="center" vertical="center"/>
    </xf>
    <xf numFmtId="0" fontId="49" fillId="34" borderId="68" xfId="0" applyFont="1" applyFill="1" applyBorder="1" applyAlignment="1">
      <alignment horizontal="center" vertical="center"/>
    </xf>
    <xf numFmtId="176" fontId="46" fillId="0" borderId="66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7" fillId="0" borderId="69" xfId="0" applyNumberFormat="1" applyFont="1" applyFill="1" applyBorder="1" applyAlignment="1">
      <alignment horizontal="center" vertical="center"/>
    </xf>
    <xf numFmtId="176" fontId="47" fillId="33" borderId="70" xfId="0" applyNumberFormat="1" applyFont="1" applyFill="1" applyBorder="1" applyAlignment="1">
      <alignment horizontal="center" vertical="center"/>
    </xf>
    <xf numFmtId="0" fontId="49" fillId="38" borderId="57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90" zoomScaleSheetLayoutView="90" zoomScalePageLayoutView="0" workbookViewId="0" topLeftCell="A6">
      <selection activeCell="B10" sqref="B10"/>
    </sheetView>
  </sheetViews>
  <sheetFormatPr defaultColWidth="8.88671875" defaultRowHeight="13.5"/>
  <cols>
    <col min="1" max="1" width="13.4453125" style="2" customWidth="1"/>
    <col min="2" max="4" width="13.445312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1" width="9.10546875" style="3" customWidth="1"/>
    <col min="12" max="12" width="6.664062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42" t="s">
        <v>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ht="18.75" customHeight="1" thickBot="1">
      <c r="L2" s="4" t="s">
        <v>86</v>
      </c>
    </row>
    <row r="3" spans="1:12" ht="16.5" customHeight="1">
      <c r="A3" s="155" t="s">
        <v>29</v>
      </c>
      <c r="B3" s="156"/>
      <c r="C3" s="156"/>
      <c r="D3" s="157"/>
      <c r="E3" s="143" t="s">
        <v>30</v>
      </c>
      <c r="F3" s="144"/>
      <c r="G3" s="144"/>
      <c r="H3" s="144"/>
      <c r="I3" s="144"/>
      <c r="J3" s="144"/>
      <c r="K3" s="145"/>
      <c r="L3" s="140" t="s">
        <v>31</v>
      </c>
    </row>
    <row r="4" spans="1:12" ht="16.5" customHeight="1" thickBot="1">
      <c r="A4" s="135" t="s">
        <v>32</v>
      </c>
      <c r="B4" s="136"/>
      <c r="C4" s="98" t="s">
        <v>33</v>
      </c>
      <c r="D4" s="6" t="s">
        <v>31</v>
      </c>
      <c r="E4" s="146" t="s">
        <v>32</v>
      </c>
      <c r="F4" s="147"/>
      <c r="G4" s="148"/>
      <c r="H4" s="40" t="s">
        <v>34</v>
      </c>
      <c r="I4" s="41" t="s">
        <v>35</v>
      </c>
      <c r="J4" s="40" t="s">
        <v>36</v>
      </c>
      <c r="K4" s="41" t="s">
        <v>35</v>
      </c>
      <c r="L4" s="141"/>
    </row>
    <row r="5" spans="1:12" ht="19.5" customHeight="1">
      <c r="A5" s="99" t="s">
        <v>37</v>
      </c>
      <c r="B5" s="9" t="s">
        <v>38</v>
      </c>
      <c r="C5" s="10">
        <f>'2021년 비지정후원 직간접비사용내역'!C31</f>
        <v>9186608</v>
      </c>
      <c r="D5" s="19"/>
      <c r="E5" s="168" t="s">
        <v>58</v>
      </c>
      <c r="F5" s="164" t="s">
        <v>39</v>
      </c>
      <c r="G5" s="12" t="s">
        <v>43</v>
      </c>
      <c r="H5" s="42">
        <f>'2021년 비지정후원 직간접비사용내역'!H5+'2021년 비지정후원 직간접비사용내역'!I5</f>
        <v>0</v>
      </c>
      <c r="I5" s="43">
        <f>H5/$H$32</f>
        <v>0</v>
      </c>
      <c r="J5" s="42">
        <f>'2021년 지정후원 직간접비사용내역'!H5+'2021년 지정후원 직간접비사용내역'!I5</f>
        <v>0</v>
      </c>
      <c r="K5" s="43">
        <f>J5/$J$32</f>
        <v>0</v>
      </c>
      <c r="L5" s="44"/>
    </row>
    <row r="6" spans="1:12" ht="19.5" customHeight="1">
      <c r="A6" s="23"/>
      <c r="B6" s="16" t="s">
        <v>40</v>
      </c>
      <c r="C6" s="17">
        <f>'2021년 지정후원 직간접비사용내역'!C31</f>
        <v>300000</v>
      </c>
      <c r="D6" s="22"/>
      <c r="E6" s="159"/>
      <c r="F6" s="165"/>
      <c r="G6" s="22" t="s">
        <v>44</v>
      </c>
      <c r="H6" s="42">
        <f>'2021년 비지정후원 직간접비사용내역'!H6+'2021년 비지정후원 직간접비사용내역'!I6</f>
        <v>0</v>
      </c>
      <c r="I6" s="43">
        <f>H6/$H$32</f>
        <v>0</v>
      </c>
      <c r="J6" s="42">
        <f>'2021년 지정후원 직간접비사용내역'!H6+'2021년 지정후원 직간접비사용내역'!I6</f>
        <v>0</v>
      </c>
      <c r="K6" s="43">
        <f>J6/$J$32</f>
        <v>0</v>
      </c>
      <c r="L6" s="45"/>
    </row>
    <row r="7" spans="1:12" ht="19.5" customHeight="1">
      <c r="A7" s="13"/>
      <c r="B7" s="16"/>
      <c r="C7" s="21"/>
      <c r="D7" s="22"/>
      <c r="E7" s="159"/>
      <c r="F7" s="165"/>
      <c r="G7" s="22" t="s">
        <v>45</v>
      </c>
      <c r="H7" s="42">
        <f>'2021년 비지정후원 직간접비사용내역'!H7+'2021년 비지정후원 직간접비사용내역'!I7</f>
        <v>0</v>
      </c>
      <c r="I7" s="43">
        <f aca="true" t="shared" si="0" ref="I7:I30">H7/$H$32</f>
        <v>0</v>
      </c>
      <c r="J7" s="42">
        <f>'2021년 지정후원 직간접비사용내역'!H7+'2021년 지정후원 직간접비사용내역'!I7</f>
        <v>0</v>
      </c>
      <c r="K7" s="43">
        <f aca="true" t="shared" si="1" ref="K7:K30">J7/$J$32</f>
        <v>0</v>
      </c>
      <c r="L7" s="45"/>
    </row>
    <row r="8" spans="1:12" ht="19.5" customHeight="1" thickBot="1">
      <c r="A8" s="97" t="s">
        <v>12</v>
      </c>
      <c r="B8" s="46"/>
      <c r="C8" s="46">
        <f>C5+C6</f>
        <v>9486608</v>
      </c>
      <c r="D8" s="47"/>
      <c r="E8" s="159"/>
      <c r="F8" s="165"/>
      <c r="G8" s="22" t="s">
        <v>46</v>
      </c>
      <c r="H8" s="42">
        <f>'2021년 비지정후원 직간접비사용내역'!H8+'2021년 비지정후원 직간접비사용내역'!I8</f>
        <v>0</v>
      </c>
      <c r="I8" s="43">
        <f t="shared" si="0"/>
        <v>0</v>
      </c>
      <c r="J8" s="42">
        <f>'2021년 지정후원 직간접비사용내역'!H8+'2021년 지정후원 직간접비사용내역'!I8</f>
        <v>0</v>
      </c>
      <c r="K8" s="43">
        <f t="shared" si="1"/>
        <v>0</v>
      </c>
      <c r="L8" s="45"/>
    </row>
    <row r="9" spans="1:12" ht="19.5" customHeight="1">
      <c r="A9" s="101"/>
      <c r="B9" s="91"/>
      <c r="C9" s="96" t="s">
        <v>77</v>
      </c>
      <c r="D9" s="89">
        <v>28950638</v>
      </c>
      <c r="E9" s="159"/>
      <c r="F9" s="165"/>
      <c r="G9" s="22" t="s">
        <v>47</v>
      </c>
      <c r="H9" s="42">
        <f>'2021년 비지정후원 직간접비사용내역'!H9+'2021년 비지정후원 직간접비사용내역'!I9</f>
        <v>0</v>
      </c>
      <c r="I9" s="43">
        <f t="shared" si="0"/>
        <v>0</v>
      </c>
      <c r="J9" s="42">
        <f>'2021년 지정후원 직간접비사용내역'!H9+'2021년 지정후원 직간접비사용내역'!I9</f>
        <v>0</v>
      </c>
      <c r="K9" s="43">
        <f t="shared" si="1"/>
        <v>0</v>
      </c>
      <c r="L9" s="45"/>
    </row>
    <row r="10" spans="1:12" ht="19.5" customHeight="1">
      <c r="A10" s="74"/>
      <c r="B10" s="84"/>
      <c r="C10" s="88" t="s">
        <v>70</v>
      </c>
      <c r="D10" s="90">
        <v>3537720</v>
      </c>
      <c r="E10" s="159"/>
      <c r="F10" s="166"/>
      <c r="G10" s="22" t="s">
        <v>28</v>
      </c>
      <c r="H10" s="42">
        <f>'2021년 비지정후원 직간접비사용내역'!H10+'2021년 비지정후원 직간접비사용내역'!I10</f>
        <v>12300</v>
      </c>
      <c r="I10" s="43">
        <f t="shared" si="0"/>
        <v>0.004176805891265858</v>
      </c>
      <c r="J10" s="42">
        <f>'2021년 지정후원 직간접비사용내역'!H10+'2021년 지정후원 직간접비사용내역'!I10</f>
        <v>0</v>
      </c>
      <c r="K10" s="43">
        <f t="shared" si="1"/>
        <v>0</v>
      </c>
      <c r="L10" s="45"/>
    </row>
    <row r="11" spans="1:12" ht="19.5" customHeight="1">
      <c r="A11" s="74"/>
      <c r="B11" s="84"/>
      <c r="C11" s="88" t="s">
        <v>71</v>
      </c>
      <c r="D11" s="90">
        <v>0</v>
      </c>
      <c r="E11" s="159"/>
      <c r="F11" s="167" t="s">
        <v>8</v>
      </c>
      <c r="G11" s="22" t="s">
        <v>9</v>
      </c>
      <c r="H11" s="42">
        <f>'2021년 비지정후원 직간접비사용내역'!H11+'2021년 비지정후원 직간접비사용내역'!I11</f>
        <v>0</v>
      </c>
      <c r="I11" s="43">
        <f t="shared" si="0"/>
        <v>0</v>
      </c>
      <c r="J11" s="42">
        <f>'2021년 지정후원 직간접비사용내역'!H11+'2021년 지정후원 직간접비사용내역'!I11</f>
        <v>0</v>
      </c>
      <c r="K11" s="43">
        <f t="shared" si="1"/>
        <v>0</v>
      </c>
      <c r="L11" s="45"/>
    </row>
    <row r="12" spans="1:12" ht="19.5" customHeight="1">
      <c r="A12" s="74"/>
      <c r="B12" s="84"/>
      <c r="C12" s="88" t="s">
        <v>72</v>
      </c>
      <c r="D12" s="90">
        <v>2631510</v>
      </c>
      <c r="E12" s="159"/>
      <c r="F12" s="165"/>
      <c r="G12" s="22" t="s">
        <v>48</v>
      </c>
      <c r="H12" s="42">
        <f>'2021년 비지정후원 직간접비사용내역'!H12+'2021년 비지정후원 직간접비사용내역'!I12</f>
        <v>0</v>
      </c>
      <c r="I12" s="43">
        <f t="shared" si="0"/>
        <v>0</v>
      </c>
      <c r="J12" s="42">
        <f>'2021년 지정후원 직간접비사용내역'!H12+'2021년 지정후원 직간접비사용내역'!I12</f>
        <v>0</v>
      </c>
      <c r="K12" s="43">
        <f t="shared" si="1"/>
        <v>0</v>
      </c>
      <c r="L12" s="45"/>
    </row>
    <row r="13" spans="1:12" ht="19.5" customHeight="1">
      <c r="A13" s="149" t="s">
        <v>64</v>
      </c>
      <c r="B13" s="153">
        <v>48197392</v>
      </c>
      <c r="C13" s="88" t="s">
        <v>78</v>
      </c>
      <c r="D13" s="90">
        <v>865340</v>
      </c>
      <c r="E13" s="159"/>
      <c r="F13" s="166"/>
      <c r="G13" s="22" t="s">
        <v>49</v>
      </c>
      <c r="H13" s="42">
        <f>'2021년 비지정후원 직간접비사용내역'!H13+'2021년 비지정후원 직간접비사용내역'!I13</f>
        <v>0</v>
      </c>
      <c r="I13" s="43">
        <f t="shared" si="0"/>
        <v>0</v>
      </c>
      <c r="J13" s="42">
        <f>'2021년 지정후원 직간접비사용내역'!H13+'2021년 지정후원 직간접비사용내역'!I13</f>
        <v>0</v>
      </c>
      <c r="K13" s="43">
        <f t="shared" si="1"/>
        <v>0</v>
      </c>
      <c r="L13" s="45"/>
    </row>
    <row r="14" spans="1:12" ht="19.5" customHeight="1">
      <c r="A14" s="150"/>
      <c r="B14" s="154"/>
      <c r="C14" s="131" t="s">
        <v>79</v>
      </c>
      <c r="D14" s="102">
        <v>2021500</v>
      </c>
      <c r="E14" s="159"/>
      <c r="F14" s="167" t="s">
        <v>50</v>
      </c>
      <c r="G14" s="22" t="s">
        <v>10</v>
      </c>
      <c r="H14" s="42">
        <f>'2021년 비지정후원 직간접비사용내역'!H14+'2021년 비지정후원 직간접비사용내역'!I14</f>
        <v>0</v>
      </c>
      <c r="I14" s="43">
        <f t="shared" si="0"/>
        <v>0</v>
      </c>
      <c r="J14" s="42">
        <f>'2021년 지정후원 직간접비사용내역'!H14+'2021년 지정후원 직간접비사용내역'!I14</f>
        <v>0</v>
      </c>
      <c r="K14" s="43">
        <f t="shared" si="1"/>
        <v>0</v>
      </c>
      <c r="L14" s="45"/>
    </row>
    <row r="15" spans="1:12" ht="19.5" customHeight="1">
      <c r="A15" s="150" t="s">
        <v>65</v>
      </c>
      <c r="B15" s="151">
        <f>C8</f>
        <v>9486608</v>
      </c>
      <c r="C15" s="131" t="s">
        <v>81</v>
      </c>
      <c r="D15" s="102">
        <v>2160000</v>
      </c>
      <c r="E15" s="159"/>
      <c r="F15" s="165"/>
      <c r="G15" s="22" t="s">
        <v>51</v>
      </c>
      <c r="H15" s="42">
        <f>'2021년 비지정후원 직간접비사용내역'!H15+'2021년 비지정후원 직간접비사용내역'!I15</f>
        <v>79240</v>
      </c>
      <c r="I15" s="43">
        <f t="shared" si="0"/>
        <v>0.02690813811576476</v>
      </c>
      <c r="J15" s="42">
        <f>'2021년 지정후원 직간접비사용내역'!H15+'2021년 지정후원 직간접비사용내역'!I15</f>
        <v>0</v>
      </c>
      <c r="K15" s="43">
        <f t="shared" si="1"/>
        <v>0</v>
      </c>
      <c r="L15" s="45"/>
    </row>
    <row r="16" spans="1:12" ht="19.5" customHeight="1">
      <c r="A16" s="150"/>
      <c r="B16" s="152"/>
      <c r="C16" s="131" t="s">
        <v>80</v>
      </c>
      <c r="D16" s="102">
        <v>7330684</v>
      </c>
      <c r="E16" s="159"/>
      <c r="F16" s="165"/>
      <c r="G16" s="22" t="s">
        <v>4</v>
      </c>
      <c r="H16" s="42">
        <f>'2021년 비지정후원 직간접비사용내역'!H16+'2021년 비지정후원 직간접비사용내역'!I16</f>
        <v>0</v>
      </c>
      <c r="I16" s="43">
        <f t="shared" si="0"/>
        <v>0</v>
      </c>
      <c r="J16" s="42">
        <f>'2021년 지정후원 직간접비사용내역'!H16+'2021년 지정후원 직간접비사용내역'!I16</f>
        <v>0</v>
      </c>
      <c r="K16" s="43">
        <f t="shared" si="1"/>
        <v>0</v>
      </c>
      <c r="L16" s="45"/>
    </row>
    <row r="17" spans="1:12" ht="19.5" customHeight="1">
      <c r="A17" s="100" t="s">
        <v>66</v>
      </c>
      <c r="B17" s="84">
        <f>'2021년 비지정후원 직간접비사용내역'!H31+'2021년 비지정후원 직간접비사용내역'!I31+'2021년 지정후원 직간접비사용내역'!H31+'2021년 지정후원 직간접비사용내역'!I31</f>
        <v>3973754</v>
      </c>
      <c r="C17" s="88" t="s">
        <v>82</v>
      </c>
      <c r="D17" s="132">
        <v>700000</v>
      </c>
      <c r="E17" s="159"/>
      <c r="F17" s="165"/>
      <c r="G17" s="22" t="s">
        <v>6</v>
      </c>
      <c r="H17" s="42">
        <f>'2021년 비지정후원 직간접비사용내역'!H17+'2021년 비지정후원 직간접비사용내역'!I17</f>
        <v>0</v>
      </c>
      <c r="I17" s="43">
        <f t="shared" si="0"/>
        <v>0</v>
      </c>
      <c r="J17" s="42">
        <f>'2021년 지정후원 직간접비사용내역'!H17+'2021년 지정후원 직간접비사용내역'!I17</f>
        <v>0</v>
      </c>
      <c r="K17" s="43">
        <f t="shared" si="1"/>
        <v>0</v>
      </c>
      <c r="L17" s="45"/>
    </row>
    <row r="18" spans="1:12" ht="19.5" customHeight="1">
      <c r="A18" s="100" t="s">
        <v>67</v>
      </c>
      <c r="B18" s="84">
        <f>B13+B15-B17</f>
        <v>53710246</v>
      </c>
      <c r="C18" s="133"/>
      <c r="D18" s="134"/>
      <c r="E18" s="159"/>
      <c r="F18" s="165"/>
      <c r="G18" s="22" t="s">
        <v>17</v>
      </c>
      <c r="H18" s="42">
        <f>'2021년 비지정후원 직간접비사용내역'!H18+'2021년 비지정후원 직간접비사용내역'!I18</f>
        <v>708000</v>
      </c>
      <c r="I18" s="43">
        <f t="shared" si="0"/>
        <v>0.2404210220338396</v>
      </c>
      <c r="J18" s="42">
        <f>'2021년 지정후원 직간접비사용내역'!H18+'2021년 지정후원 직간접비사용내역'!I18</f>
        <v>0</v>
      </c>
      <c r="K18" s="43">
        <f t="shared" si="1"/>
        <v>0</v>
      </c>
      <c r="L18" s="45"/>
    </row>
    <row r="19" spans="1:12" ht="19.5" customHeight="1" thickBot="1">
      <c r="A19" s="110" t="s">
        <v>73</v>
      </c>
      <c r="B19" s="111" t="s">
        <v>74</v>
      </c>
      <c r="C19" s="111" t="s">
        <v>75</v>
      </c>
      <c r="D19" s="112" t="s">
        <v>76</v>
      </c>
      <c r="E19" s="139"/>
      <c r="F19" s="166"/>
      <c r="G19" s="22" t="s">
        <v>27</v>
      </c>
      <c r="H19" s="42">
        <f>'2021년 비지정후원 직간접비사용내역'!H19+'2021년 비지정후원 직간접비사용내역'!I19</f>
        <v>0</v>
      </c>
      <c r="I19" s="43">
        <f t="shared" si="0"/>
        <v>0</v>
      </c>
      <c r="J19" s="42">
        <f>'2021년 지정후원 직간접비사용내역'!H19+'2021년 지정후원 직간접비사용내역'!I19</f>
        <v>0</v>
      </c>
      <c r="K19" s="43">
        <f t="shared" si="1"/>
        <v>0</v>
      </c>
      <c r="L19" s="45"/>
    </row>
    <row r="20" spans="1:12" ht="19.5" customHeight="1">
      <c r="A20" s="121" t="s">
        <v>38</v>
      </c>
      <c r="B20" s="114">
        <v>9186608</v>
      </c>
      <c r="C20" s="114">
        <v>2944834</v>
      </c>
      <c r="D20" s="115">
        <f aca="true" t="shared" si="2" ref="D20:D25">D9+B20-C20</f>
        <v>35192412</v>
      </c>
      <c r="E20" s="158" t="s">
        <v>59</v>
      </c>
      <c r="F20" s="137" t="s">
        <v>18</v>
      </c>
      <c r="G20" s="22" t="s">
        <v>18</v>
      </c>
      <c r="H20" s="42">
        <f>'2021년 비지정후원 직간접비사용내역'!H20+'2021년 비지정후원 직간접비사용내역'!I20</f>
        <v>0</v>
      </c>
      <c r="I20" s="43">
        <f t="shared" si="0"/>
        <v>0</v>
      </c>
      <c r="J20" s="42">
        <f>'2021년 지정후원 직간접비사용내역'!H20+'2021년 지정후원 직간접비사용내역'!I20</f>
        <v>0</v>
      </c>
      <c r="K20" s="43">
        <f t="shared" si="1"/>
        <v>0</v>
      </c>
      <c r="L20" s="45"/>
    </row>
    <row r="21" spans="1:12" ht="19.5" customHeight="1">
      <c r="A21" s="92" t="s">
        <v>70</v>
      </c>
      <c r="B21" s="116">
        <f>'2021년 지정후원 직간접비사용내역'!C6</f>
        <v>200000</v>
      </c>
      <c r="C21" s="116">
        <v>0</v>
      </c>
      <c r="D21" s="117">
        <f t="shared" si="2"/>
        <v>3737720</v>
      </c>
      <c r="E21" s="159"/>
      <c r="F21" s="138"/>
      <c r="G21" s="22" t="s">
        <v>25</v>
      </c>
      <c r="H21" s="42">
        <f>'2021년 비지정후원 직간접비사용내역'!H21+'2021년 비지정후원 직간접비사용내역'!I21</f>
        <v>0</v>
      </c>
      <c r="I21" s="43">
        <f t="shared" si="0"/>
        <v>0</v>
      </c>
      <c r="J21" s="42">
        <f>'2021년 지정후원 직간접비사용내역'!H21+'2021년 지정후원 직간접비사용내역'!I21</f>
        <v>0</v>
      </c>
      <c r="K21" s="43">
        <f t="shared" si="1"/>
        <v>0</v>
      </c>
      <c r="L21" s="45"/>
    </row>
    <row r="22" spans="1:12" ht="19.5" customHeight="1">
      <c r="A22" s="92" t="s">
        <v>42</v>
      </c>
      <c r="B22" s="116">
        <f>'2021년 지정후원 직간접비사용내역'!C5</f>
        <v>100000</v>
      </c>
      <c r="C22" s="116">
        <f>'2021년 지정후원 직간접비사용내역'!H29</f>
        <v>100000</v>
      </c>
      <c r="D22" s="117">
        <f t="shared" si="2"/>
        <v>0</v>
      </c>
      <c r="E22" s="160"/>
      <c r="F22" s="139"/>
      <c r="G22" s="22" t="s">
        <v>11</v>
      </c>
      <c r="H22" s="42">
        <f>'2021년 비지정후원 직간접비사용내역'!H22+'2021년 비지정후원 직간접비사용내역'!I22</f>
        <v>0</v>
      </c>
      <c r="I22" s="43">
        <f t="shared" si="0"/>
        <v>0</v>
      </c>
      <c r="J22" s="42">
        <f>'2021년 지정후원 직간접비사용내역'!H22+'2021년 지정후원 직간접비사용내역'!I22</f>
        <v>0</v>
      </c>
      <c r="K22" s="43">
        <f t="shared" si="1"/>
        <v>0</v>
      </c>
      <c r="L22" s="45"/>
    </row>
    <row r="23" spans="1:12" ht="19.5" customHeight="1">
      <c r="A23" s="92" t="s">
        <v>72</v>
      </c>
      <c r="B23" s="118">
        <v>0</v>
      </c>
      <c r="C23" s="118">
        <v>0</v>
      </c>
      <c r="D23" s="117">
        <f t="shared" si="2"/>
        <v>2631510</v>
      </c>
      <c r="E23" s="158" t="s">
        <v>60</v>
      </c>
      <c r="F23" s="137" t="s">
        <v>50</v>
      </c>
      <c r="G23" s="22" t="s">
        <v>5</v>
      </c>
      <c r="H23" s="42">
        <f>'2021년 비지정후원 직간접비사용내역'!H23+'2021년 비지정후원 직간접비사용내역'!I23</f>
        <v>0</v>
      </c>
      <c r="I23" s="43">
        <f t="shared" si="0"/>
        <v>0</v>
      </c>
      <c r="J23" s="42">
        <f>'2021년 지정후원 직간접비사용내역'!H23+'2021년 지정후원 직간접비사용내역'!I23</f>
        <v>0</v>
      </c>
      <c r="K23" s="43">
        <f t="shared" si="1"/>
        <v>0</v>
      </c>
      <c r="L23" s="45"/>
    </row>
    <row r="24" spans="1:12" ht="19.5" customHeight="1">
      <c r="A24" s="92" t="s">
        <v>78</v>
      </c>
      <c r="B24" s="116">
        <v>0</v>
      </c>
      <c r="C24" s="116">
        <v>15000</v>
      </c>
      <c r="D24" s="117">
        <f t="shared" si="2"/>
        <v>850340</v>
      </c>
      <c r="E24" s="159"/>
      <c r="F24" s="138"/>
      <c r="G24" s="22" t="s">
        <v>3</v>
      </c>
      <c r="H24" s="42">
        <f>'2021년 비지정후원 직간접비사용내역'!H24+'2021년 비지정후원 직간접비사용내역'!I24</f>
        <v>0</v>
      </c>
      <c r="I24" s="43">
        <f t="shared" si="0"/>
        <v>0</v>
      </c>
      <c r="J24" s="42">
        <f>'2021년 지정후원 직간접비사용내역'!H24+'2021년 지정후원 직간접비사용내역'!I24</f>
        <v>0</v>
      </c>
      <c r="K24" s="43">
        <f t="shared" si="1"/>
        <v>0</v>
      </c>
      <c r="L24" s="45"/>
    </row>
    <row r="25" spans="1:12" ht="19.5" customHeight="1">
      <c r="A25" s="122" t="s">
        <v>79</v>
      </c>
      <c r="B25" s="119">
        <f>'2021년 지정후원 직간접비사용내역'!C7</f>
        <v>0</v>
      </c>
      <c r="C25" s="119">
        <v>0</v>
      </c>
      <c r="D25" s="120">
        <f t="shared" si="2"/>
        <v>2021500</v>
      </c>
      <c r="E25" s="159"/>
      <c r="F25" s="138"/>
      <c r="G25" s="22" t="s">
        <v>26</v>
      </c>
      <c r="H25" s="42">
        <f>'2021년 비지정후원 직간접비사용내역'!H25+'2021년 비지정후원 직간접비사용내역'!I25</f>
        <v>0</v>
      </c>
      <c r="I25" s="43">
        <f t="shared" si="0"/>
        <v>0</v>
      </c>
      <c r="J25" s="42">
        <f>'2021년 지정후원 직간접비사용내역'!H25+'2021년 지정후원 직간접비사용내역'!I25</f>
        <v>0</v>
      </c>
      <c r="K25" s="43">
        <f t="shared" si="1"/>
        <v>0</v>
      </c>
      <c r="L25" s="45"/>
    </row>
    <row r="26" spans="1:12" ht="19.5" customHeight="1">
      <c r="A26" s="123" t="s">
        <v>81</v>
      </c>
      <c r="B26" s="119">
        <v>0</v>
      </c>
      <c r="C26" s="119">
        <v>0</v>
      </c>
      <c r="D26" s="120">
        <f>D15+B26-C26</f>
        <v>2160000</v>
      </c>
      <c r="E26" s="159"/>
      <c r="F26" s="138"/>
      <c r="G26" s="22" t="s">
        <v>23</v>
      </c>
      <c r="H26" s="42">
        <f>'2021년 비지정후원 직간접비사용내역'!H26+'2021년 비지정후원 직간접비사용내역'!I26</f>
        <v>0</v>
      </c>
      <c r="I26" s="43">
        <f t="shared" si="0"/>
        <v>0</v>
      </c>
      <c r="J26" s="42">
        <f>'2021년 지정후원 직간접비사용내역'!H26+'2021년 지정후원 직간접비사용내역'!I26</f>
        <v>0</v>
      </c>
      <c r="K26" s="43">
        <f t="shared" si="1"/>
        <v>0</v>
      </c>
      <c r="L26" s="45"/>
    </row>
    <row r="27" spans="1:12" ht="19.5" customHeight="1">
      <c r="A27" s="123" t="s">
        <v>80</v>
      </c>
      <c r="B27" s="119">
        <v>0</v>
      </c>
      <c r="C27" s="119">
        <v>913920</v>
      </c>
      <c r="D27" s="120">
        <f>D16+B27-C27</f>
        <v>6416764</v>
      </c>
      <c r="E27" s="159"/>
      <c r="F27" s="138"/>
      <c r="G27" s="22" t="s">
        <v>24</v>
      </c>
      <c r="H27" s="42">
        <f>'2021년 비지정후원 직간접비사용내역'!H27+'2021년 비지정후원 직간접비사용내역'!I27</f>
        <v>0</v>
      </c>
      <c r="I27" s="43">
        <f t="shared" si="0"/>
        <v>0</v>
      </c>
      <c r="J27" s="42">
        <f>'2021년 지정후원 직간접비사용내역'!H27+'2021년 지정후원 직간접비사용내역'!I27</f>
        <v>0</v>
      </c>
      <c r="K27" s="43">
        <f t="shared" si="1"/>
        <v>0</v>
      </c>
      <c r="L27" s="45"/>
    </row>
    <row r="28" spans="1:12" ht="19.5" customHeight="1">
      <c r="A28" s="123" t="s">
        <v>82</v>
      </c>
      <c r="B28" s="119">
        <v>0</v>
      </c>
      <c r="C28" s="119">
        <v>0</v>
      </c>
      <c r="D28" s="120">
        <v>700000</v>
      </c>
      <c r="E28" s="159"/>
      <c r="F28" s="138"/>
      <c r="G28" s="22"/>
      <c r="H28" s="42"/>
      <c r="I28" s="43"/>
      <c r="J28" s="42"/>
      <c r="K28" s="43"/>
      <c r="L28" s="45"/>
    </row>
    <row r="29" spans="1:12" ht="19.5" customHeight="1">
      <c r="A29" s="129"/>
      <c r="B29" s="119"/>
      <c r="C29" s="119"/>
      <c r="D29" s="130"/>
      <c r="E29" s="159"/>
      <c r="F29" s="139"/>
      <c r="G29" s="22" t="s">
        <v>53</v>
      </c>
      <c r="H29" s="42">
        <f>'2021년 비지정후원 직간접비사용내역'!H28+'2021년 비지정후원 직간접비사용내역'!I28</f>
        <v>0</v>
      </c>
      <c r="I29" s="43">
        <f t="shared" si="0"/>
        <v>0</v>
      </c>
      <c r="J29" s="42">
        <v>0</v>
      </c>
      <c r="K29" s="43">
        <f t="shared" si="1"/>
        <v>0</v>
      </c>
      <c r="L29" s="45"/>
    </row>
    <row r="30" spans="1:12" ht="19.5" customHeight="1">
      <c r="A30" s="126" t="s">
        <v>94</v>
      </c>
      <c r="B30" s="124"/>
      <c r="C30" s="124"/>
      <c r="D30" s="125"/>
      <c r="E30" s="159"/>
      <c r="F30" s="53" t="s">
        <v>56</v>
      </c>
      <c r="G30" s="26" t="s">
        <v>54</v>
      </c>
      <c r="H30" s="42">
        <f>'2021년 비지정후원 직간접비사용내역'!H29+'2021년 비지정후원 직간접비사용내역'!I29</f>
        <v>2145294</v>
      </c>
      <c r="I30" s="43">
        <f t="shared" si="0"/>
        <v>0.7284940339591298</v>
      </c>
      <c r="J30" s="42">
        <f>'2021년 지정후원 직간접비사용내역'!H28</f>
        <v>928920</v>
      </c>
      <c r="K30" s="43">
        <f t="shared" si="1"/>
        <v>0.9028107141468724</v>
      </c>
      <c r="L30" s="45"/>
    </row>
    <row r="31" spans="1:12" ht="19.5" customHeight="1">
      <c r="A31" s="161">
        <f>D20+D21+D22+D23+D24+D25+D26+D27+D28+D29</f>
        <v>53710246</v>
      </c>
      <c r="B31" s="162"/>
      <c r="C31" s="162"/>
      <c r="D31" s="163"/>
      <c r="E31" s="160"/>
      <c r="F31" s="53" t="s">
        <v>57</v>
      </c>
      <c r="G31" s="26" t="s">
        <v>42</v>
      </c>
      <c r="H31" s="42">
        <f>'2021년 비지정후원 직간접비사용내역'!H30+'2021년 비지정후원 직간접비사용내역'!I30</f>
        <v>0</v>
      </c>
      <c r="I31" s="43">
        <f>H31/$H$32</f>
        <v>0</v>
      </c>
      <c r="J31" s="42">
        <f>'2021년 지정후원 직간접비사용내역'!H29</f>
        <v>100000</v>
      </c>
      <c r="K31" s="43">
        <f>J31/$J$32</f>
        <v>0.09718928585312755</v>
      </c>
      <c r="L31" s="45"/>
    </row>
    <row r="32" spans="1:12" ht="14.25" thickBot="1">
      <c r="A32" s="85"/>
      <c r="B32" s="86"/>
      <c r="C32" s="86"/>
      <c r="D32" s="87"/>
      <c r="E32" s="146" t="s">
        <v>41</v>
      </c>
      <c r="F32" s="147"/>
      <c r="G32" s="148"/>
      <c r="H32" s="48">
        <f>SUM(H5:H31)</f>
        <v>2944834</v>
      </c>
      <c r="I32" s="49">
        <f>SUM(H5:H10,H14:H18,H22:H31)/$H$32</f>
        <v>1</v>
      </c>
      <c r="J32" s="48">
        <f>SUM(J5:J31)</f>
        <v>1028920</v>
      </c>
      <c r="K32" s="49">
        <f>SUM(J5:J10,J14:J18,J22:J31)/$J$32</f>
        <v>1</v>
      </c>
      <c r="L32" s="50"/>
    </row>
  </sheetData>
  <sheetProtection/>
  <mergeCells count="20">
    <mergeCell ref="A3:D3"/>
    <mergeCell ref="E23:E31"/>
    <mergeCell ref="F23:F29"/>
    <mergeCell ref="E32:G32"/>
    <mergeCell ref="A31:D31"/>
    <mergeCell ref="F5:F10"/>
    <mergeCell ref="F11:F13"/>
    <mergeCell ref="F14:F19"/>
    <mergeCell ref="E5:E19"/>
    <mergeCell ref="E20:E22"/>
    <mergeCell ref="A4:B4"/>
    <mergeCell ref="F20:F22"/>
    <mergeCell ref="L3:L4"/>
    <mergeCell ref="A1:L1"/>
    <mergeCell ref="E3:K3"/>
    <mergeCell ref="E4:G4"/>
    <mergeCell ref="A13:A14"/>
    <mergeCell ref="A15:A16"/>
    <mergeCell ref="B15:B16"/>
    <mergeCell ref="B13:B1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3"/>
  <rowBreaks count="1" manualBreakCount="1">
    <brk id="30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C14" sqref="C14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7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8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2" t="s">
        <v>87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88</v>
      </c>
    </row>
    <row r="3" spans="1:10" ht="20.25" customHeight="1">
      <c r="A3" s="155" t="s">
        <v>0</v>
      </c>
      <c r="B3" s="156"/>
      <c r="C3" s="156"/>
      <c r="D3" s="177"/>
      <c r="E3" s="144" t="s">
        <v>2</v>
      </c>
      <c r="F3" s="144"/>
      <c r="G3" s="144"/>
      <c r="H3" s="144"/>
      <c r="I3" s="145"/>
      <c r="J3" s="178" t="s">
        <v>15</v>
      </c>
    </row>
    <row r="4" spans="1:10" ht="20.25" customHeight="1" thickBot="1">
      <c r="A4" s="135" t="s">
        <v>13</v>
      </c>
      <c r="B4" s="136"/>
      <c r="C4" s="51" t="s">
        <v>14</v>
      </c>
      <c r="D4" s="6" t="s">
        <v>15</v>
      </c>
      <c r="E4" s="146" t="s">
        <v>13</v>
      </c>
      <c r="F4" s="147"/>
      <c r="G4" s="148"/>
      <c r="H4" s="7" t="s">
        <v>20</v>
      </c>
      <c r="I4" s="8" t="s">
        <v>21</v>
      </c>
      <c r="J4" s="179"/>
    </row>
    <row r="5" spans="1:10" ht="19.5" customHeight="1">
      <c r="A5" s="52" t="s">
        <v>1</v>
      </c>
      <c r="B5" s="60" t="s">
        <v>38</v>
      </c>
      <c r="C5" s="59">
        <v>9181500</v>
      </c>
      <c r="D5" s="11"/>
      <c r="E5" s="174" t="s">
        <v>55</v>
      </c>
      <c r="F5" s="176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6" t="s">
        <v>90</v>
      </c>
      <c r="C6" s="63">
        <v>5108</v>
      </c>
      <c r="D6" s="11"/>
      <c r="E6" s="170"/>
      <c r="F6" s="138"/>
      <c r="G6" s="22" t="s">
        <v>44</v>
      </c>
      <c r="H6" s="67">
        <v>0</v>
      </c>
      <c r="I6" s="68">
        <v>0</v>
      </c>
      <c r="J6" s="24"/>
    </row>
    <row r="7" spans="1:10" ht="19.5" customHeight="1">
      <c r="A7" s="13"/>
      <c r="B7" s="16"/>
      <c r="C7" s="63"/>
      <c r="D7" s="11"/>
      <c r="E7" s="170"/>
      <c r="F7" s="138"/>
      <c r="G7" s="22" t="s">
        <v>45</v>
      </c>
      <c r="H7" s="67">
        <v>0</v>
      </c>
      <c r="I7" s="68">
        <v>0</v>
      </c>
      <c r="J7" s="24"/>
    </row>
    <row r="8" spans="1:10" ht="19.5" customHeight="1">
      <c r="A8" s="13"/>
      <c r="B8" s="20"/>
      <c r="C8" s="62"/>
      <c r="D8" s="18"/>
      <c r="E8" s="170"/>
      <c r="F8" s="138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6"/>
      <c r="C9" s="63"/>
      <c r="D9" s="22"/>
      <c r="E9" s="170"/>
      <c r="F9" s="138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6"/>
      <c r="C10" s="63"/>
      <c r="D10" s="22"/>
      <c r="E10" s="170"/>
      <c r="F10" s="139"/>
      <c r="G10" s="22" t="s">
        <v>28</v>
      </c>
      <c r="H10" s="70">
        <v>12300</v>
      </c>
      <c r="I10" s="68">
        <v>0</v>
      </c>
      <c r="J10" s="24" t="s">
        <v>92</v>
      </c>
    </row>
    <row r="11" spans="1:10" ht="19.5" customHeight="1">
      <c r="A11" s="13"/>
      <c r="B11" s="64"/>
      <c r="C11" s="61"/>
      <c r="D11" s="22"/>
      <c r="E11" s="170"/>
      <c r="F11" s="167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20"/>
      <c r="C12" s="21"/>
      <c r="D12" s="22"/>
      <c r="E12" s="170"/>
      <c r="F12" s="165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17"/>
      <c r="C13" s="17"/>
      <c r="D13" s="22"/>
      <c r="E13" s="170"/>
      <c r="F13" s="166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25"/>
      <c r="D14" s="18"/>
      <c r="E14" s="170"/>
      <c r="F14" s="167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70"/>
      <c r="F15" s="165"/>
      <c r="G15" s="22" t="s">
        <v>51</v>
      </c>
      <c r="H15" s="67">
        <v>79240</v>
      </c>
      <c r="I15" s="68">
        <v>0</v>
      </c>
      <c r="J15" s="24" t="s">
        <v>83</v>
      </c>
    </row>
    <row r="16" spans="1:10" ht="19.5" customHeight="1">
      <c r="A16" s="13"/>
      <c r="B16" s="17"/>
      <c r="C16" s="17"/>
      <c r="D16" s="22"/>
      <c r="E16" s="170"/>
      <c r="F16" s="165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70"/>
      <c r="F17" s="165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70"/>
      <c r="F18" s="165"/>
      <c r="G18" s="22" t="s">
        <v>17</v>
      </c>
      <c r="H18" s="67">
        <v>708000</v>
      </c>
      <c r="I18" s="68">
        <v>0</v>
      </c>
      <c r="J18" s="24" t="s">
        <v>93</v>
      </c>
    </row>
    <row r="19" spans="1:10" ht="19.5" customHeight="1">
      <c r="A19" s="13"/>
      <c r="B19" s="17"/>
      <c r="C19" s="17"/>
      <c r="D19" s="22"/>
      <c r="E19" s="175"/>
      <c r="F19" s="166"/>
      <c r="G19" s="22" t="s">
        <v>27</v>
      </c>
      <c r="H19" s="67">
        <v>0</v>
      </c>
      <c r="I19" s="68">
        <v>0</v>
      </c>
      <c r="J19" s="24"/>
    </row>
    <row r="20" spans="1:10" ht="19.5" customHeight="1">
      <c r="A20" s="13"/>
      <c r="B20" s="17"/>
      <c r="C20" s="17"/>
      <c r="D20" s="22"/>
      <c r="E20" s="170" t="s">
        <v>52</v>
      </c>
      <c r="F20" s="167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70"/>
      <c r="F21" s="165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75"/>
      <c r="F22" s="166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69" t="s">
        <v>19</v>
      </c>
      <c r="F23" s="167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70"/>
      <c r="F24" s="165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70"/>
      <c r="F25" s="165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70"/>
      <c r="F26" s="165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70"/>
      <c r="F27" s="165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70"/>
      <c r="F28" s="166"/>
      <c r="G28" s="22" t="s">
        <v>53</v>
      </c>
      <c r="H28" s="67">
        <v>0</v>
      </c>
      <c r="I28" s="68">
        <v>0</v>
      </c>
      <c r="J28" s="113"/>
    </row>
    <row r="29" spans="1:10" ht="19.5" customHeight="1">
      <c r="A29" s="13"/>
      <c r="B29" s="17"/>
      <c r="C29" s="17"/>
      <c r="D29" s="22"/>
      <c r="E29" s="170"/>
      <c r="F29" s="53" t="s">
        <v>61</v>
      </c>
      <c r="G29" s="22" t="s">
        <v>54</v>
      </c>
      <c r="H29" s="67">
        <v>2145294</v>
      </c>
      <c r="I29" s="68">
        <v>0</v>
      </c>
      <c r="J29" s="24"/>
    </row>
    <row r="30" spans="1:10" ht="19.5" customHeight="1" thickBot="1">
      <c r="A30" s="58"/>
      <c r="B30" s="28"/>
      <c r="C30" s="28"/>
      <c r="D30" s="26"/>
      <c r="E30" s="171"/>
      <c r="F30" s="57"/>
      <c r="G30" s="56" t="s">
        <v>68</v>
      </c>
      <c r="H30" s="71">
        <v>0</v>
      </c>
      <c r="I30" s="72">
        <v>0</v>
      </c>
      <c r="J30" s="55"/>
    </row>
    <row r="31" spans="1:13" ht="27" customHeight="1" thickBot="1">
      <c r="A31" s="29" t="s">
        <v>12</v>
      </c>
      <c r="B31" s="30"/>
      <c r="C31" s="30">
        <f>C5+C6</f>
        <v>9186608</v>
      </c>
      <c r="D31" s="31"/>
      <c r="E31" s="54"/>
      <c r="F31" s="172" t="s">
        <v>22</v>
      </c>
      <c r="G31" s="173"/>
      <c r="H31" s="32">
        <f>SUM(H5:H30)</f>
        <v>2944834</v>
      </c>
      <c r="I31" s="33">
        <f>SUM(I5:I30)</f>
        <v>0</v>
      </c>
      <c r="J31" s="34"/>
      <c r="L31" s="35"/>
      <c r="M31" s="35"/>
    </row>
    <row r="32" spans="6:10" ht="27" customHeight="1" thickBot="1">
      <c r="F32" s="172" t="s">
        <v>63</v>
      </c>
      <c r="G32" s="173"/>
      <c r="H32" s="79">
        <f>H31/(H31+I31)</f>
        <v>1</v>
      </c>
      <c r="I32" s="80">
        <f>I31/(H31+I31)</f>
        <v>0</v>
      </c>
      <c r="J32" s="36"/>
    </row>
    <row r="34" ht="16.5">
      <c r="H34" s="35"/>
    </row>
    <row r="35" spans="8:10" ht="16.5">
      <c r="H35" s="39"/>
      <c r="J35" s="1"/>
    </row>
    <row r="36" spans="8:10" ht="16.5">
      <c r="H36" s="38"/>
      <c r="J36" s="1"/>
    </row>
    <row r="37" spans="8:10" ht="16.5">
      <c r="H37" s="39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B1">
      <selection activeCell="C8" sqref="C8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7" customWidth="1"/>
    <col min="7" max="7" width="19.5546875" style="1" bestFit="1" customWidth="1"/>
    <col min="8" max="9" width="11.10546875" style="1" bestFit="1" customWidth="1"/>
    <col min="10" max="10" width="37.77734375" style="38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2" t="s">
        <v>89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86</v>
      </c>
    </row>
    <row r="3" spans="1:10" ht="20.25" customHeight="1">
      <c r="A3" s="155" t="s">
        <v>0</v>
      </c>
      <c r="B3" s="156"/>
      <c r="C3" s="156"/>
      <c r="D3" s="177"/>
      <c r="E3" s="144" t="s">
        <v>2</v>
      </c>
      <c r="F3" s="144"/>
      <c r="G3" s="144"/>
      <c r="H3" s="144"/>
      <c r="I3" s="145"/>
      <c r="J3" s="178" t="s">
        <v>15</v>
      </c>
    </row>
    <row r="4" spans="1:10" ht="20.25" customHeight="1" thickBot="1">
      <c r="A4" s="135" t="s">
        <v>13</v>
      </c>
      <c r="B4" s="136"/>
      <c r="C4" s="5" t="s">
        <v>14</v>
      </c>
      <c r="D4" s="6" t="s">
        <v>15</v>
      </c>
      <c r="E4" s="146" t="s">
        <v>13</v>
      </c>
      <c r="F4" s="147"/>
      <c r="G4" s="148"/>
      <c r="H4" s="7" t="s">
        <v>20</v>
      </c>
      <c r="I4" s="8" t="s">
        <v>21</v>
      </c>
      <c r="J4" s="179"/>
    </row>
    <row r="5" spans="1:10" ht="19.5" customHeight="1">
      <c r="A5" s="52" t="s">
        <v>1</v>
      </c>
      <c r="B5" s="9" t="s">
        <v>42</v>
      </c>
      <c r="C5" s="75">
        <v>100000</v>
      </c>
      <c r="D5" s="77"/>
      <c r="E5" s="174" t="s">
        <v>55</v>
      </c>
      <c r="F5" s="176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93" t="s">
        <v>69</v>
      </c>
      <c r="C6" s="76">
        <v>200000</v>
      </c>
      <c r="D6" s="77"/>
      <c r="E6" s="170"/>
      <c r="F6" s="138"/>
      <c r="G6" s="22" t="s">
        <v>44</v>
      </c>
      <c r="H6" s="67">
        <v>0</v>
      </c>
      <c r="I6" s="68">
        <v>0</v>
      </c>
      <c r="J6" s="24"/>
    </row>
    <row r="7" spans="1:10" ht="16.5">
      <c r="A7" s="81"/>
      <c r="B7" s="94"/>
      <c r="C7" s="17"/>
      <c r="D7" s="82"/>
      <c r="E7" s="170"/>
      <c r="F7" s="138"/>
      <c r="G7" s="22" t="s">
        <v>45</v>
      </c>
      <c r="H7" s="67">
        <v>0</v>
      </c>
      <c r="I7" s="68">
        <v>0</v>
      </c>
      <c r="J7" s="24"/>
    </row>
    <row r="8" spans="1:10" ht="16.5">
      <c r="A8" s="81"/>
      <c r="B8" s="128"/>
      <c r="C8" s="59"/>
      <c r="D8" s="82"/>
      <c r="E8" s="170"/>
      <c r="F8" s="138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94"/>
      <c r="C9" s="17"/>
      <c r="D9" s="83"/>
      <c r="E9" s="170"/>
      <c r="F9" s="138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94"/>
      <c r="C10" s="59"/>
      <c r="D10" s="22"/>
      <c r="E10" s="170"/>
      <c r="F10" s="139"/>
      <c r="G10" s="22" t="s">
        <v>28</v>
      </c>
      <c r="H10" s="67">
        <v>0</v>
      </c>
      <c r="I10" s="68">
        <v>0</v>
      </c>
      <c r="J10" s="24"/>
    </row>
    <row r="11" spans="1:10" ht="19.5" customHeight="1">
      <c r="A11" s="13"/>
      <c r="B11" s="94"/>
      <c r="C11" s="63"/>
      <c r="D11" s="22"/>
      <c r="E11" s="170"/>
      <c r="F11" s="167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94"/>
      <c r="C12" s="95"/>
      <c r="D12" s="22"/>
      <c r="E12" s="170"/>
      <c r="F12" s="165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73"/>
      <c r="C13" s="73"/>
      <c r="D13" s="22"/>
      <c r="E13" s="170"/>
      <c r="F13" s="165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73"/>
      <c r="C14" s="73"/>
      <c r="D14" s="18"/>
      <c r="E14" s="170"/>
      <c r="F14" s="167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70"/>
      <c r="F15" s="165"/>
      <c r="G15" s="22" t="s">
        <v>51</v>
      </c>
      <c r="H15" s="67">
        <v>0</v>
      </c>
      <c r="I15" s="68">
        <v>0</v>
      </c>
      <c r="J15" s="24"/>
    </row>
    <row r="16" spans="1:10" ht="19.5" customHeight="1">
      <c r="A16" s="13"/>
      <c r="B16" s="17"/>
      <c r="C16" s="17"/>
      <c r="D16" s="22"/>
      <c r="E16" s="170"/>
      <c r="F16" s="165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70"/>
      <c r="F17" s="165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70"/>
      <c r="F18" s="165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75"/>
      <c r="F19" s="166"/>
      <c r="G19" s="22" t="s">
        <v>27</v>
      </c>
      <c r="H19" s="67">
        <v>0</v>
      </c>
      <c r="I19" s="68">
        <v>0</v>
      </c>
      <c r="J19" s="78"/>
    </row>
    <row r="20" spans="1:10" ht="19.5" customHeight="1">
      <c r="A20" s="13"/>
      <c r="B20" s="17"/>
      <c r="C20" s="17"/>
      <c r="D20" s="22"/>
      <c r="E20" s="170" t="s">
        <v>52</v>
      </c>
      <c r="F20" s="167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70"/>
      <c r="F21" s="165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75"/>
      <c r="F22" s="166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69" t="s">
        <v>19</v>
      </c>
      <c r="F23" s="167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70"/>
      <c r="F24" s="165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70"/>
      <c r="F25" s="165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70"/>
      <c r="F26" s="165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70"/>
      <c r="F27" s="166"/>
      <c r="G27" s="22" t="s">
        <v>53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70"/>
      <c r="F28" s="53" t="s">
        <v>61</v>
      </c>
      <c r="G28" s="22" t="s">
        <v>54</v>
      </c>
      <c r="H28" s="67">
        <v>928920</v>
      </c>
      <c r="I28" s="68">
        <v>0</v>
      </c>
      <c r="J28" s="127" t="s">
        <v>91</v>
      </c>
    </row>
    <row r="29" spans="1:10" ht="19.5" customHeight="1">
      <c r="A29" s="13"/>
      <c r="B29" s="17"/>
      <c r="C29" s="17"/>
      <c r="D29" s="22"/>
      <c r="E29" s="170"/>
      <c r="F29" s="20" t="s">
        <v>62</v>
      </c>
      <c r="G29" s="108" t="s">
        <v>42</v>
      </c>
      <c r="H29" s="109">
        <v>100000</v>
      </c>
      <c r="I29" s="68">
        <v>0</v>
      </c>
      <c r="J29" s="24"/>
    </row>
    <row r="30" spans="1:10" ht="19.5" customHeight="1" thickBot="1">
      <c r="A30" s="27"/>
      <c r="B30" s="28"/>
      <c r="C30" s="28"/>
      <c r="D30" s="26"/>
      <c r="E30" s="171"/>
      <c r="F30" s="103" t="s">
        <v>84</v>
      </c>
      <c r="G30" s="104" t="s">
        <v>84</v>
      </c>
      <c r="H30" s="105">
        <v>0</v>
      </c>
      <c r="I30" s="106">
        <v>0</v>
      </c>
      <c r="J30" s="107"/>
    </row>
    <row r="31" spans="1:13" ht="27" customHeight="1" thickBot="1">
      <c r="A31" s="29" t="s">
        <v>12</v>
      </c>
      <c r="B31" s="30"/>
      <c r="C31" s="30">
        <f>SUM(C5:C30)</f>
        <v>300000</v>
      </c>
      <c r="D31" s="31"/>
      <c r="E31" s="54"/>
      <c r="F31" s="172" t="s">
        <v>22</v>
      </c>
      <c r="G31" s="173"/>
      <c r="H31" s="32">
        <f>SUM(H5:H30)</f>
        <v>1028920</v>
      </c>
      <c r="I31" s="33">
        <f>SUM(I5:I30)</f>
        <v>0</v>
      </c>
      <c r="J31" s="34"/>
      <c r="L31" s="35"/>
      <c r="M31" s="35"/>
    </row>
    <row r="33" ht="16.5">
      <c r="H33" s="35"/>
    </row>
    <row r="34" spans="8:10" ht="16.5">
      <c r="H34" s="39"/>
      <c r="J34" s="1"/>
    </row>
    <row r="35" spans="8:10" ht="16.5">
      <c r="H35" s="38"/>
      <c r="J35" s="1"/>
    </row>
    <row r="36" spans="8:10" ht="16.5">
      <c r="H36" s="39"/>
      <c r="J36" s="1"/>
    </row>
  </sheetData>
  <sheetProtection/>
  <mergeCells count="15">
    <mergeCell ref="F23:F27"/>
    <mergeCell ref="E5:E19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자원후원</cp:lastModifiedBy>
  <cp:lastPrinted>2021-10-07T08:03:37Z</cp:lastPrinted>
  <dcterms:created xsi:type="dcterms:W3CDTF">2004-08-24T01:54:40Z</dcterms:created>
  <dcterms:modified xsi:type="dcterms:W3CDTF">2021-10-07T08:41:03Z</dcterms:modified>
  <cp:category/>
  <cp:version/>
  <cp:contentType/>
  <cp:contentStatus/>
</cp:coreProperties>
</file>