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1년 7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7월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<sst xmlns="http://schemas.openxmlformats.org/spreadsheetml/2006/main" count="196" uniqueCount="99">
  <si>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</si>
  <si>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</si>
  <si>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</si>
  <si>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</si>
  <si>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</si>
  <si>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</si>
  <si>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</si>
  <si>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</si>
  <si>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</si>
  <si>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</si>
  <si>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</si>
  <si>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</si>
  <si>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</si>
  <si>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</si>
  <si>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</si>
  <si>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</si>
  <si>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</si>
  <si>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</si>
  <si>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</si>
  <si>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</si>
  <si>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</si>
  <si>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</si>
  <si>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</si>
  <si>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</si>
  <si>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</si>
  <si>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</si>
  <si>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</si>
  <si>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</si>
  <si>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</si>
  <si>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</si>
  <si>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</si>
  <si>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</si>
  <si>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</si>
  <si>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</si>
  <si>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</si>
  <si>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</si>
  <si>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</si>
  <si>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</si>
  <si>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</si>
  <si>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</si>
  <si>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</si>
  <si>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</si>
  <si>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</si>
  <si>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</si>
  <si>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</si>
  <si>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</si>
  <si>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</si>
  <si>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</si>
  <si>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</si>
  <si>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</si>
  <si>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</si>
  <si>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</si>
  <si>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</si>
  <si>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</si>
  <si>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</si>
  <si>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</si>
  <si>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</si>
  <si>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</si>
  <si>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</si>
  <si>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</si>
  <si>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</si>
  <si>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</si>
  <si>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</si>
  <si>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</si>
  <si>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</si>
  <si>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</si>
  <si>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</si>
  <si>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</si>
  <si>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</si>
  <si>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</si>
  <si>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</si>
  <si>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</si>
  <si>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</si>
  <si>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</si>
  <si>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</si>
  <si>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</si>
  <si>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</si>
  <si>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</si>
  <si>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</si>
  <si>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푸드트럭운영사업</t>
  </si>
  <si>
    <t>반환금</t>
  </si>
  <si>
    <t>아름다운가게</t>
  </si>
  <si>
    <t>수원시장애인체육회</t>
  </si>
  <si>
    <t>의약품 구입</t>
  </si>
  <si>
    <t>P/G사업비(3층)</t>
  </si>
  <si>
    <t>경기공동모금회</t>
  </si>
  <si>
    <t>2021년 7월 바다의별 후원금 결산서</t>
  </si>
  <si>
    <t>2021. 7. 31 기준 (단위 : 원)</t>
  </si>
  <si>
    <t>2021년도 7월 바다의별 비지정후원금 사용내역(직,간접비)</t>
  </si>
  <si>
    <t>2021. 7. 31기준 (단위 : 원)</t>
  </si>
  <si>
    <t>2021년도 7월 바다의별 지정후원금 사용내역(직,간접비)</t>
  </si>
  <si>
    <t>푸드트럭 운영비</t>
  </si>
  <si>
    <t>태권도강사료 280,000원/ 아름다운가게 2,099,310원</t>
  </si>
  <si>
    <t>조리원보건증발급</t>
  </si>
  <si>
    <t>사무용의자구입, cms사용료 및 수수료</t>
  </si>
  <si>
    <t>니로세차</t>
  </si>
  <si>
    <t>이동식수영장구입</t>
  </si>
  <si>
    <t>상반기 시설정기안전점검</t>
  </si>
  <si>
    <r>
      <t xml:space="preserve">  </t>
    </r>
    <r>
      <rPr>
        <sz val="10"/>
        <color indexed="23"/>
        <rFont val="맑은 고딕"/>
        <family val="3"/>
      </rPr>
      <t xml:space="preserve">※ 아름다운가게 </t>
    </r>
    <r>
      <rPr>
        <sz val="10"/>
        <color indexed="23"/>
        <rFont val="맑은 고딕"/>
        <family val="3"/>
      </rPr>
      <t xml:space="preserve"> 2,159,100원/ 경기재활 556,000원/ 복지기금 1,060,000원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</si>
</sst>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0"/>
      <color indexed="2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0" tint="-0.4999699890613556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5" fillId="0" borderId="0" xfId="0" applyFont="1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center" vertical="center"/>
    </xf>
    <xf numFmtId="176" fontId="47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left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176" fontId="46" fillId="0" borderId="23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vertical="center"/>
    </xf>
    <xf numFmtId="176" fontId="49" fillId="33" borderId="26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vertical="center"/>
    </xf>
    <xf numFmtId="176" fontId="49" fillId="33" borderId="11" xfId="0" applyNumberFormat="1" applyFont="1" applyFill="1" applyBorder="1" applyAlignment="1">
      <alignment vertical="center"/>
    </xf>
    <xf numFmtId="176" fontId="49" fillId="34" borderId="27" xfId="0" applyNumberFormat="1" applyFont="1" applyFill="1" applyBorder="1" applyAlignment="1">
      <alignment horizontal="right" vertical="center"/>
    </xf>
    <xf numFmtId="176" fontId="49" fillId="34" borderId="28" xfId="0" applyNumberFormat="1" applyFont="1" applyFill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176" fontId="45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3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22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vertical="center"/>
    </xf>
    <xf numFmtId="177" fontId="47" fillId="33" borderId="11" xfId="0" applyNumberFormat="1" applyFont="1" applyFill="1" applyBorder="1" applyAlignment="1">
      <alignment vertical="center"/>
    </xf>
    <xf numFmtId="176" fontId="46" fillId="0" borderId="13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33" xfId="0" applyNumberFormat="1" applyFont="1" applyFill="1" applyBorder="1" applyAlignment="1">
      <alignment horizontal="center" vertical="center"/>
    </xf>
    <xf numFmtId="176" fontId="49" fillId="33" borderId="34" xfId="0" applyNumberFormat="1" applyFont="1" applyFill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176" fontId="46" fillId="0" borderId="36" xfId="0" applyNumberFormat="1" applyFont="1" applyFill="1" applyBorder="1" applyAlignment="1">
      <alignment vertical="center"/>
    </xf>
    <xf numFmtId="176" fontId="47" fillId="0" borderId="37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41" fontId="46" fillId="0" borderId="0" xfId="48" applyFont="1" applyAlignment="1">
      <alignment/>
    </xf>
    <xf numFmtId="176" fontId="46" fillId="0" borderId="38" xfId="0" applyNumberFormat="1" applyFont="1" applyFill="1" applyBorder="1" applyAlignment="1">
      <alignment horizontal="left" vertical="center"/>
    </xf>
    <xf numFmtId="41" fontId="46" fillId="0" borderId="33" xfId="48" applyFont="1" applyBorder="1" applyAlignment="1">
      <alignment/>
    </xf>
    <xf numFmtId="176" fontId="47" fillId="0" borderId="33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0" fontId="46" fillId="0" borderId="20" xfId="0" applyFont="1" applyBorder="1" applyAlignment="1">
      <alignment/>
    </xf>
    <xf numFmtId="41" fontId="47" fillId="0" borderId="39" xfId="48" applyFont="1" applyFill="1" applyBorder="1" applyAlignment="1">
      <alignment horizontal="right" vertical="center"/>
    </xf>
    <xf numFmtId="41" fontId="47" fillId="0" borderId="19" xfId="48" applyFont="1" applyFill="1" applyBorder="1" applyAlignment="1">
      <alignment horizontal="right" vertical="center"/>
    </xf>
    <xf numFmtId="41" fontId="47" fillId="0" borderId="17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vertical="center"/>
    </xf>
    <xf numFmtId="41" fontId="47" fillId="0" borderId="40" xfId="48" applyFont="1" applyFill="1" applyBorder="1" applyAlignment="1">
      <alignment horizontal="center" vertical="center"/>
    </xf>
    <xf numFmtId="41" fontId="47" fillId="0" borderId="41" xfId="48" applyFont="1" applyFill="1" applyBorder="1" applyAlignment="1">
      <alignment horizontal="right" vertical="center"/>
    </xf>
    <xf numFmtId="41" fontId="47" fillId="0" borderId="35" xfId="48" applyFont="1" applyFill="1" applyBorder="1" applyAlignment="1">
      <alignment horizontal="right" vertical="center"/>
    </xf>
    <xf numFmtId="0" fontId="45" fillId="0" borderId="20" xfId="0" applyFont="1" applyBorder="1" applyAlignment="1">
      <alignment/>
    </xf>
    <xf numFmtId="176" fontId="46" fillId="0" borderId="42" xfId="0" applyNumberFormat="1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horizontal="right" vertical="center"/>
    </xf>
    <xf numFmtId="41" fontId="46" fillId="0" borderId="33" xfId="48" applyFont="1" applyBorder="1" applyAlignment="1">
      <alignment horizontal="right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9" fillId="34" borderId="27" xfId="43" applyNumberFormat="1" applyFont="1" applyFill="1" applyBorder="1" applyAlignment="1">
      <alignment horizontal="right" vertical="center"/>
    </xf>
    <xf numFmtId="177" fontId="49" fillId="34" borderId="28" xfId="43" applyNumberFormat="1" applyFont="1" applyFill="1" applyBorder="1" applyAlignment="1">
      <alignment horizontal="right" vertical="center"/>
    </xf>
    <xf numFmtId="176" fontId="46" fillId="0" borderId="17" xfId="0" applyNumberFormat="1" applyFont="1" applyFill="1" applyBorder="1" applyAlignment="1">
      <alignment vertical="center"/>
    </xf>
    <xf numFmtId="176" fontId="48" fillId="0" borderId="21" xfId="0" applyNumberFormat="1" applyFont="1" applyFill="1" applyBorder="1" applyAlignment="1">
      <alignment vertical="center" wrapText="1"/>
    </xf>
    <xf numFmtId="176" fontId="48" fillId="0" borderId="21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6" fillId="35" borderId="0" xfId="0" applyNumberFormat="1" applyFont="1" applyFill="1" applyBorder="1" applyAlignment="1">
      <alignment horizontal="right" vertical="center"/>
    </xf>
    <xf numFmtId="176" fontId="46" fillId="35" borderId="44" xfId="0" applyNumberFormat="1" applyFont="1" applyFill="1" applyBorder="1" applyAlignment="1">
      <alignment horizontal="right" vertical="center"/>
    </xf>
    <xf numFmtId="176" fontId="46" fillId="35" borderId="45" xfId="0" applyNumberFormat="1" applyFont="1" applyFill="1" applyBorder="1" applyAlignment="1">
      <alignment horizontal="right" vertical="center"/>
    </xf>
    <xf numFmtId="176" fontId="46" fillId="0" borderId="46" xfId="0" applyNumberFormat="1" applyFont="1" applyBorder="1" applyAlignment="1">
      <alignment vertical="center"/>
    </xf>
    <xf numFmtId="176" fontId="46" fillId="36" borderId="42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176" fontId="46" fillId="0" borderId="20" xfId="0" applyNumberFormat="1" applyFont="1" applyFill="1" applyBorder="1" applyAlignment="1">
      <alignment horizontal="left" vertical="center" wrapText="1"/>
    </xf>
    <xf numFmtId="41" fontId="46" fillId="0" borderId="20" xfId="48" applyFont="1" applyBorder="1" applyAlignment="1">
      <alignment/>
    </xf>
    <xf numFmtId="176" fontId="46" fillId="35" borderId="47" xfId="0" applyNumberFormat="1" applyFont="1" applyFill="1" applyBorder="1" applyAlignment="1">
      <alignment horizontal="right"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8" xfId="0" applyNumberFormat="1" applyFont="1" applyBorder="1" applyAlignment="1">
      <alignment horizontal="center" vertical="center"/>
    </xf>
    <xf numFmtId="176" fontId="46" fillId="35" borderId="45" xfId="0" applyNumberFormat="1" applyFont="1" applyFill="1" applyBorder="1" applyAlignment="1">
      <alignment vertical="center"/>
    </xf>
    <xf numFmtId="176" fontId="47" fillId="0" borderId="49" xfId="0" applyNumberFormat="1" applyFont="1" applyFill="1" applyBorder="1" applyAlignment="1">
      <alignment horizontal="center" vertical="center"/>
    </xf>
    <xf numFmtId="176" fontId="46" fillId="0" borderId="43" xfId="0" applyNumberFormat="1" applyFont="1" applyFill="1" applyBorder="1" applyAlignment="1">
      <alignment vertical="center"/>
    </xf>
    <xf numFmtId="41" fontId="47" fillId="0" borderId="12" xfId="48" applyFont="1" applyFill="1" applyBorder="1" applyAlignment="1">
      <alignment horizontal="right" vertical="center"/>
    </xf>
    <xf numFmtId="41" fontId="47" fillId="0" borderId="13" xfId="48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176" fontId="46" fillId="0" borderId="50" xfId="0" applyNumberFormat="1" applyFont="1" applyFill="1" applyBorder="1" applyAlignment="1">
      <alignment vertical="center"/>
    </xf>
    <xf numFmtId="41" fontId="47" fillId="0" borderId="40" xfId="48" applyFont="1" applyFill="1" applyBorder="1" applyAlignment="1">
      <alignment horizontal="right" vertical="center"/>
    </xf>
    <xf numFmtId="176" fontId="47" fillId="37" borderId="26" xfId="0" applyNumberFormat="1" applyFont="1" applyFill="1" applyBorder="1" applyAlignment="1">
      <alignment horizontal="center" vertical="center"/>
    </xf>
    <xf numFmtId="176" fontId="47" fillId="37" borderId="10" xfId="0" applyNumberFormat="1" applyFont="1" applyFill="1" applyBorder="1" applyAlignment="1">
      <alignment horizontal="center" vertical="center"/>
    </xf>
    <xf numFmtId="176" fontId="47" fillId="37" borderId="11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41" fontId="46" fillId="36" borderId="46" xfId="48" applyFont="1" applyFill="1" applyBorder="1" applyAlignment="1">
      <alignment vertical="center"/>
    </xf>
    <xf numFmtId="41" fontId="46" fillId="36" borderId="51" xfId="48" applyFont="1" applyFill="1" applyBorder="1" applyAlignment="1">
      <alignment vertical="center"/>
    </xf>
    <xf numFmtId="41" fontId="46" fillId="0" borderId="0" xfId="48" applyFont="1" applyFill="1" applyBorder="1" applyAlignment="1">
      <alignment vertical="center"/>
    </xf>
    <xf numFmtId="41" fontId="46" fillId="0" borderId="45" xfId="48" applyFont="1" applyFill="1" applyBorder="1" applyAlignment="1">
      <alignment vertical="center"/>
    </xf>
    <xf numFmtId="41" fontId="46" fillId="0" borderId="0" xfId="48" applyFont="1" applyFill="1" applyBorder="1" applyAlignment="1">
      <alignment horizontal="right" vertical="center"/>
    </xf>
    <xf numFmtId="41" fontId="46" fillId="0" borderId="0" xfId="48" applyFont="1" applyBorder="1" applyAlignment="1">
      <alignment vertical="center"/>
    </xf>
    <xf numFmtId="41" fontId="46" fillId="36" borderId="45" xfId="48" applyFont="1" applyFill="1" applyBorder="1" applyAlignment="1">
      <alignment horizontal="right" vertical="center"/>
    </xf>
    <xf numFmtId="176" fontId="46" fillId="36" borderId="52" xfId="0" applyNumberFormat="1" applyFont="1" applyFill="1" applyBorder="1" applyAlignment="1">
      <alignment horizontal="center" vertical="center"/>
    </xf>
    <xf numFmtId="176" fontId="46" fillId="36" borderId="42" xfId="0" applyNumberFormat="1" applyFont="1" applyFill="1" applyBorder="1" applyAlignment="1">
      <alignment horizontal="center" vertical="center" shrinkToFit="1"/>
    </xf>
    <xf numFmtId="176" fontId="46" fillId="0" borderId="42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0" borderId="45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shrinkToFit="1"/>
    </xf>
    <xf numFmtId="0" fontId="46" fillId="0" borderId="20" xfId="0" applyFont="1" applyBorder="1" applyAlignment="1">
      <alignment shrinkToFit="1"/>
    </xf>
    <xf numFmtId="176" fontId="51" fillId="0" borderId="42" xfId="0" applyNumberFormat="1" applyFont="1" applyBorder="1" applyAlignment="1">
      <alignment horizontal="center" vertical="center"/>
    </xf>
    <xf numFmtId="176" fontId="51" fillId="0" borderId="45" xfId="0" applyNumberFormat="1" applyFont="1" applyBorder="1" applyAlignment="1">
      <alignment horizontal="right" vertical="center"/>
    </xf>
    <xf numFmtId="176" fontId="46" fillId="35" borderId="0" xfId="0" applyNumberFormat="1" applyFont="1" applyFill="1" applyBorder="1" applyAlignment="1">
      <alignment horizontal="right" vertical="center" shrinkToFit="1"/>
    </xf>
    <xf numFmtId="176" fontId="46" fillId="35" borderId="0" xfId="0" applyNumberFormat="1" applyFont="1" applyFill="1" applyAlignment="1">
      <alignment vertical="center"/>
    </xf>
    <xf numFmtId="176" fontId="51" fillId="35" borderId="53" xfId="0" applyNumberFormat="1" applyFont="1" applyFill="1" applyBorder="1" applyAlignment="1">
      <alignment horizontal="right" vertical="center"/>
    </xf>
    <xf numFmtId="176" fontId="47" fillId="33" borderId="39" xfId="0" applyNumberFormat="1" applyFont="1" applyFill="1" applyBorder="1" applyAlignment="1">
      <alignment horizontal="center" vertical="center"/>
    </xf>
    <xf numFmtId="176" fontId="47" fillId="33" borderId="54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0" borderId="24" xfId="0" applyNumberFormat="1" applyFont="1" applyFill="1" applyBorder="1" applyAlignment="1">
      <alignment horizontal="center" vertical="center"/>
    </xf>
    <xf numFmtId="176" fontId="47" fillId="0" borderId="55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56" xfId="0" applyNumberFormat="1" applyFont="1" applyFill="1" applyBorder="1" applyAlignment="1">
      <alignment horizontal="center" vertical="center"/>
    </xf>
    <xf numFmtId="176" fontId="47" fillId="0" borderId="57" xfId="0" applyNumberFormat="1" applyFont="1" applyFill="1" applyBorder="1" applyAlignment="1">
      <alignment horizontal="center" vertical="center"/>
    </xf>
    <xf numFmtId="176" fontId="47" fillId="0" borderId="58" xfId="0" applyNumberFormat="1" applyFont="1" applyFill="1" applyBorder="1" applyAlignment="1">
      <alignment horizontal="center" vertical="center"/>
    </xf>
    <xf numFmtId="176" fontId="47" fillId="33" borderId="41" xfId="0" applyNumberFormat="1" applyFont="1" applyFill="1" applyBorder="1" applyAlignment="1">
      <alignment horizontal="center" vertical="center"/>
    </xf>
    <xf numFmtId="176" fontId="47" fillId="33" borderId="59" xfId="0" applyNumberFormat="1" applyFont="1" applyFill="1" applyBorder="1" applyAlignment="1">
      <alignment horizontal="center" vertical="center"/>
    </xf>
    <xf numFmtId="176" fontId="47" fillId="33" borderId="36" xfId="0" applyNumberFormat="1" applyFont="1" applyFill="1" applyBorder="1" applyAlignment="1">
      <alignment horizontal="center" vertical="center"/>
    </xf>
    <xf numFmtId="176" fontId="47" fillId="34" borderId="40" xfId="0" applyNumberFormat="1" applyFont="1" applyFill="1" applyBorder="1" applyAlignment="1">
      <alignment horizontal="right" vertical="center"/>
    </xf>
    <xf numFmtId="176" fontId="47" fillId="34" borderId="60" xfId="0" applyNumberFormat="1" applyFont="1" applyFill="1" applyBorder="1" applyAlignment="1">
      <alignment horizontal="right" vertical="center"/>
    </xf>
    <xf numFmtId="176" fontId="47" fillId="34" borderId="50" xfId="0" applyNumberFormat="1" applyFont="1" applyFill="1" applyBorder="1" applyAlignment="1">
      <alignment horizontal="right" vertical="center"/>
    </xf>
    <xf numFmtId="176" fontId="47" fillId="0" borderId="61" xfId="0" applyNumberFormat="1" applyFont="1" applyFill="1" applyBorder="1" applyAlignment="1">
      <alignment horizontal="center" vertical="center"/>
    </xf>
    <xf numFmtId="176" fontId="47" fillId="0" borderId="38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6" fontId="47" fillId="0" borderId="25" xfId="0" applyNumberFormat="1" applyFont="1" applyFill="1" applyBorder="1" applyAlignment="1">
      <alignment horizontal="center" vertical="center"/>
    </xf>
    <xf numFmtId="176" fontId="47" fillId="0" borderId="62" xfId="0" applyNumberFormat="1" applyFont="1" applyFill="1" applyBorder="1" applyAlignment="1">
      <alignment horizontal="center" vertical="center" wrapText="1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8" borderId="6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176" fontId="47" fillId="33" borderId="64" xfId="0" applyNumberFormat="1" applyFont="1" applyFill="1" applyBorder="1" applyAlignment="1">
      <alignment horizontal="center" vertical="center"/>
    </xf>
    <xf numFmtId="176" fontId="47" fillId="33" borderId="65" xfId="0" applyNumberFormat="1" applyFont="1" applyFill="1" applyBorder="1" applyAlignment="1">
      <alignment horizontal="center" vertical="center"/>
    </xf>
    <xf numFmtId="176" fontId="47" fillId="33" borderId="66" xfId="0" applyNumberFormat="1" applyFont="1" applyFill="1" applyBorder="1" applyAlignment="1">
      <alignment horizontal="center" vertical="center"/>
    </xf>
    <xf numFmtId="176" fontId="46" fillId="0" borderId="52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7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46" fillId="35" borderId="47" xfId="0" applyNumberFormat="1" applyFont="1" applyFill="1" applyBorder="1" applyAlignment="1">
      <alignment horizontal="right" vertical="center"/>
    </xf>
    <xf numFmtId="176" fontId="46" fillId="35" borderId="53" xfId="0" applyNumberFormat="1" applyFont="1" applyFill="1" applyBorder="1" applyAlignment="1">
      <alignment horizontal="right" vertical="center"/>
    </xf>
    <xf numFmtId="176" fontId="47" fillId="33" borderId="67" xfId="0" applyNumberFormat="1" applyFont="1" applyFill="1" applyBorder="1" applyAlignment="1">
      <alignment horizontal="center" vertical="center"/>
    </xf>
    <xf numFmtId="0" fontId="49" fillId="38" borderId="63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55" xfId="0" applyNumberFormat="1" applyFont="1" applyFill="1" applyBorder="1" applyAlignment="1">
      <alignment horizontal="center" vertical="center"/>
    </xf>
    <xf numFmtId="176" fontId="46" fillId="0" borderId="29" xfId="0" applyNumberFormat="1" applyFont="1" applyFill="1" applyBorder="1" applyAlignment="1">
      <alignment horizontal="center" vertical="center"/>
    </xf>
    <xf numFmtId="0" fontId="49" fillId="34" borderId="68" xfId="0" applyFont="1" applyFill="1" applyBorder="1" applyAlignment="1">
      <alignment horizontal="center" vertical="center"/>
    </xf>
    <xf numFmtId="0" fontId="49" fillId="34" borderId="69" xfId="0" applyFont="1" applyFill="1" applyBorder="1" applyAlignment="1">
      <alignment horizontal="center" vertical="center"/>
    </xf>
    <xf numFmtId="176" fontId="46" fillId="0" borderId="62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7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8" t="s">
        <v>86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ht="18.75" customHeight="1" thickBot="1">
      <c r="L2" s="4" t="s">
        <v>87</v>
      </c>
    </row>
    <row r="3" spans="1:12" ht="16.5" customHeight="1">
      <c r="A3" s="134" t="s">
        <v>29</v>
      </c>
      <c r="B3" s="135"/>
      <c r="C3" s="135"/>
      <c r="D3" s="136"/>
      <c r="E3" s="159" t="s">
        <v>30</v>
      </c>
      <c r="F3" s="160"/>
      <c r="G3" s="160"/>
      <c r="H3" s="160"/>
      <c r="I3" s="160"/>
      <c r="J3" s="160"/>
      <c r="K3" s="161"/>
      <c r="L3" s="156" t="s">
        <v>31</v>
      </c>
    </row>
    <row r="4" spans="1:12" ht="16.5" customHeight="1" thickBot="1">
      <c r="A4" s="154" t="s">
        <v>32</v>
      </c>
      <c r="B4" s="155"/>
      <c r="C4" s="98" t="s">
        <v>33</v>
      </c>
      <c r="D4" s="6" t="s">
        <v>31</v>
      </c>
      <c r="E4" s="143" t="s">
        <v>32</v>
      </c>
      <c r="F4" s="144"/>
      <c r="G4" s="145"/>
      <c r="H4" s="40" t="s">
        <v>34</v>
      </c>
      <c r="I4" s="41" t="s">
        <v>35</v>
      </c>
      <c r="J4" s="40" t="s">
        <v>36</v>
      </c>
      <c r="K4" s="41" t="s">
        <v>35</v>
      </c>
      <c r="L4" s="157"/>
    </row>
    <row r="5" spans="1:12" ht="19.5" customHeight="1">
      <c r="A5" s="99" t="s">
        <v>37</v>
      </c>
      <c r="B5" s="9" t="s">
        <v>38</v>
      </c>
      <c r="C5" s="10">
        <f>'2021년 비지정후원 직간접비사용내역'!C31</f>
        <v>7397500</v>
      </c>
      <c r="D5" s="19"/>
      <c r="E5" s="153" t="s">
        <v>58</v>
      </c>
      <c r="F5" s="149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H5/$H$32</f>
        <v>0</v>
      </c>
      <c r="J5" s="42">
        <f>'2021년 지정후원 직간접비사용내역'!H5+'2021년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12515150</v>
      </c>
      <c r="D6" s="22"/>
      <c r="E6" s="138"/>
      <c r="F6" s="150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H6/$H$32</f>
        <v>0</v>
      </c>
      <c r="J6" s="42">
        <f>'2021년 지정후원 직간접비사용내역'!H6+'2021년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38"/>
      <c r="F7" s="150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30">H7/$H$32</f>
        <v>0</v>
      </c>
      <c r="J7" s="42">
        <f>'2021년 지정후원 직간접비사용내역'!H7+'2021년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97" t="s">
        <v>12</v>
      </c>
      <c r="B8" s="46"/>
      <c r="C8" s="46">
        <f>C5+C6</f>
        <v>19912650</v>
      </c>
      <c r="D8" s="47"/>
      <c r="E8" s="138"/>
      <c r="F8" s="150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101"/>
      <c r="B9" s="91"/>
      <c r="C9" s="96" t="s">
        <v>77</v>
      </c>
      <c r="D9" s="89">
        <v>21846482</v>
      </c>
      <c r="E9" s="138"/>
      <c r="F9" s="150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8" t="s">
        <v>70</v>
      </c>
      <c r="D10" s="90">
        <v>2957720</v>
      </c>
      <c r="E10" s="138"/>
      <c r="F10" s="151"/>
      <c r="G10" s="22" t="s">
        <v>28</v>
      </c>
      <c r="H10" s="42">
        <f>'2021년 비지정후원 직간접비사용내역'!H10+'2021년 비지정후원 직간접비사용내역'!I10</f>
        <v>8000</v>
      </c>
      <c r="I10" s="43">
        <f t="shared" si="0"/>
        <v>0.0014814595339328305</v>
      </c>
      <c r="J10" s="42">
        <f>'2021년 지정후원 직간접비사용내역'!H10+'2021년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8" t="s">
        <v>71</v>
      </c>
      <c r="D11" s="90">
        <v>110000</v>
      </c>
      <c r="E11" s="138"/>
      <c r="F11" s="152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8" t="s">
        <v>72</v>
      </c>
      <c r="D12" s="90">
        <v>2631510</v>
      </c>
      <c r="E12" s="138"/>
      <c r="F12" s="150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62" t="s">
        <v>64</v>
      </c>
      <c r="B13" s="166">
        <f>SUM(D9:D18)</f>
        <v>33923482</v>
      </c>
      <c r="C13" s="88" t="s">
        <v>78</v>
      </c>
      <c r="D13" s="90">
        <v>1042880</v>
      </c>
      <c r="E13" s="138"/>
      <c r="F13" s="151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63"/>
      <c r="B14" s="167"/>
      <c r="C14" s="131" t="s">
        <v>79</v>
      </c>
      <c r="D14" s="102">
        <v>1297000</v>
      </c>
      <c r="E14" s="138"/>
      <c r="F14" s="152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63" t="s">
        <v>65</v>
      </c>
      <c r="B15" s="164">
        <f>C8</f>
        <v>19912650</v>
      </c>
      <c r="C15" s="131" t="s">
        <v>82</v>
      </c>
      <c r="D15" s="102">
        <v>2440000</v>
      </c>
      <c r="E15" s="138"/>
      <c r="F15" s="150"/>
      <c r="G15" s="22" t="s">
        <v>51</v>
      </c>
      <c r="H15" s="42">
        <f>'2021년 비지정후원 직간접비사용내역'!H15+'2021년 비지정후원 직간접비사용내역'!I15</f>
        <v>448580</v>
      </c>
      <c r="I15" s="43">
        <f t="shared" si="0"/>
        <v>0.08306913971644865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63"/>
      <c r="B16" s="165"/>
      <c r="C16" s="131" t="s">
        <v>81</v>
      </c>
      <c r="D16" s="102">
        <v>897814</v>
      </c>
      <c r="E16" s="138"/>
      <c r="F16" s="150"/>
      <c r="G16" s="22" t="s">
        <v>4</v>
      </c>
      <c r="H16" s="42">
        <f>'2021년 비지정후원 직간접비사용내역'!H16+'2021년 비지정후원 직간접비사용내역'!I16</f>
        <v>0</v>
      </c>
      <c r="I16" s="43">
        <f t="shared" si="0"/>
        <v>0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00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8059390</v>
      </c>
      <c r="C17" s="88" t="s">
        <v>84</v>
      </c>
      <c r="D17" s="132">
        <v>700000</v>
      </c>
      <c r="E17" s="138"/>
      <c r="F17" s="150"/>
      <c r="G17" s="22" t="s">
        <v>6</v>
      </c>
      <c r="H17" s="42">
        <f>'2021년 비지정후원 직간접비사용내역'!H17+'2021년 비지정후원 직간접비사용내역'!I17</f>
        <v>0</v>
      </c>
      <c r="I17" s="43">
        <f t="shared" si="0"/>
        <v>0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00" t="s">
        <v>67</v>
      </c>
      <c r="B18" s="84">
        <f>B13+B15-B17</f>
        <v>45776742</v>
      </c>
      <c r="C18" s="133" t="s">
        <v>85</v>
      </c>
      <c r="D18" s="132">
        <v>76</v>
      </c>
      <c r="E18" s="138"/>
      <c r="F18" s="150"/>
      <c r="G18" s="22" t="s">
        <v>17</v>
      </c>
      <c r="H18" s="42">
        <f>'2021년 비지정후원 직간접비사용내역'!H18+'2021년 비지정후원 직간접비사용내역'!I18</f>
        <v>33000</v>
      </c>
      <c r="I18" s="43">
        <f t="shared" si="0"/>
        <v>0.006111020577472926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10" t="s">
        <v>73</v>
      </c>
      <c r="B19" s="111" t="s">
        <v>74</v>
      </c>
      <c r="C19" s="111" t="s">
        <v>75</v>
      </c>
      <c r="D19" s="112" t="s">
        <v>76</v>
      </c>
      <c r="E19" s="142"/>
      <c r="F19" s="151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21" t="s">
        <v>38</v>
      </c>
      <c r="B20" s="114">
        <f>'2021년 비지정후원 직간접비사용내역'!C5</f>
        <v>7397500</v>
      </c>
      <c r="C20" s="114">
        <f>'2021년 비지정후원 직간접비사용내역'!H31+'2021년 비지정후원 직간접비사용내역'!I31</f>
        <v>5400080</v>
      </c>
      <c r="D20" s="115">
        <f aca="true" t="shared" si="2" ref="D20:D25">D9+B20-C20</f>
        <v>23843902</v>
      </c>
      <c r="E20" s="137" t="s">
        <v>59</v>
      </c>
      <c r="F20" s="140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92" t="s">
        <v>70</v>
      </c>
      <c r="B21" s="116">
        <f>'2021년 지정후원 직간접비사용내역'!C6</f>
        <v>390000</v>
      </c>
      <c r="C21" s="116">
        <v>0</v>
      </c>
      <c r="D21" s="117">
        <f t="shared" si="2"/>
        <v>3347720</v>
      </c>
      <c r="E21" s="138"/>
      <c r="F21" s="141"/>
      <c r="G21" s="22" t="s">
        <v>25</v>
      </c>
      <c r="H21" s="42">
        <f>'2021년 비지정후원 직간접비사용내역'!H21+'2021년 비지정후원 직간접비사용내역'!I21</f>
        <v>1759000</v>
      </c>
      <c r="I21" s="43">
        <f t="shared" si="0"/>
        <v>0.32573591502348115</v>
      </c>
      <c r="J21" s="42">
        <f>'2021년 지정후원 직간접비사용내역'!H21+'2021년 지정후원 직간접비사용내역'!I21</f>
        <v>0</v>
      </c>
      <c r="K21" s="43">
        <f t="shared" si="1"/>
        <v>0</v>
      </c>
      <c r="L21" s="45"/>
    </row>
    <row r="22" spans="1:12" ht="19.5" customHeight="1">
      <c r="A22" s="92" t="s">
        <v>42</v>
      </c>
      <c r="B22" s="116">
        <f>'2021년 지정후원 직간접비사용내역'!C5</f>
        <v>170000</v>
      </c>
      <c r="C22" s="116">
        <f>'2021년 지정후원 직간접비사용내역'!H29</f>
        <v>280000</v>
      </c>
      <c r="D22" s="117">
        <f t="shared" si="2"/>
        <v>0</v>
      </c>
      <c r="E22" s="139"/>
      <c r="F22" s="142"/>
      <c r="G22" s="22" t="s">
        <v>11</v>
      </c>
      <c r="H22" s="42">
        <f>'2021년 비지정후원 직간접비사용내역'!H22+'2021년 비지정후원 직간접비사용내역'!I22</f>
        <v>1320000</v>
      </c>
      <c r="I22" s="43">
        <f t="shared" si="0"/>
        <v>0.24444082309891704</v>
      </c>
      <c r="J22" s="42">
        <f>'2021년 지정후원 직간접비사용내역'!H22+'2021년 지정후원 직간접비사용내역'!I22</f>
        <v>0</v>
      </c>
      <c r="K22" s="43">
        <f t="shared" si="1"/>
        <v>0</v>
      </c>
      <c r="L22" s="45"/>
    </row>
    <row r="23" spans="1:12" ht="19.5" customHeight="1">
      <c r="A23" s="92" t="s">
        <v>72</v>
      </c>
      <c r="B23" s="118">
        <v>0</v>
      </c>
      <c r="C23" s="118">
        <v>0</v>
      </c>
      <c r="D23" s="117">
        <f t="shared" si="2"/>
        <v>2631510</v>
      </c>
      <c r="E23" s="137" t="s">
        <v>60</v>
      </c>
      <c r="F23" s="140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78</v>
      </c>
      <c r="B24" s="116">
        <v>0</v>
      </c>
      <c r="C24" s="116">
        <v>0</v>
      </c>
      <c r="D24" s="117">
        <f t="shared" si="2"/>
        <v>1042880</v>
      </c>
      <c r="E24" s="138"/>
      <c r="F24" s="141"/>
      <c r="G24" s="22" t="s">
        <v>3</v>
      </c>
      <c r="H24" s="42">
        <f>'2021년 비지정후원 직간접비사용내역'!H24+'2021년 비지정후원 직간접비사용내역'!I24</f>
        <v>0</v>
      </c>
      <c r="I24" s="43">
        <f t="shared" si="0"/>
        <v>0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22" t="s">
        <v>79</v>
      </c>
      <c r="B25" s="119">
        <f>'2021년 지정후원 직간접비사용내역'!C7</f>
        <v>424500</v>
      </c>
      <c r="C25" s="119">
        <v>0</v>
      </c>
      <c r="D25" s="120">
        <f t="shared" si="2"/>
        <v>1721500</v>
      </c>
      <c r="E25" s="138"/>
      <c r="F25" s="141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3" t="s">
        <v>82</v>
      </c>
      <c r="B26" s="119">
        <v>0</v>
      </c>
      <c r="C26" s="119">
        <v>280000</v>
      </c>
      <c r="D26" s="120">
        <f>D15+B26-C26</f>
        <v>2160000</v>
      </c>
      <c r="E26" s="138"/>
      <c r="F26" s="141"/>
      <c r="G26" s="22" t="s">
        <v>23</v>
      </c>
      <c r="H26" s="42">
        <f>'2021년 비지정후원 직간접비사용내역'!H26+'2021년 비지정후원 직간접비사용내역'!I26</f>
        <v>47600</v>
      </c>
      <c r="I26" s="43">
        <f t="shared" si="0"/>
        <v>0.008814684226900342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23" t="s">
        <v>81</v>
      </c>
      <c r="B27" s="119">
        <f>'2021년 지정후원 직간접비사용내역'!C8</f>
        <v>11530650</v>
      </c>
      <c r="C27" s="119">
        <v>2099310</v>
      </c>
      <c r="D27" s="120">
        <f>D16+B27-C27</f>
        <v>10329154</v>
      </c>
      <c r="E27" s="138"/>
      <c r="F27" s="141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23" t="s">
        <v>84</v>
      </c>
      <c r="B28" s="119">
        <v>0</v>
      </c>
      <c r="C28" s="119">
        <v>0</v>
      </c>
      <c r="D28" s="120">
        <v>700000</v>
      </c>
      <c r="E28" s="138"/>
      <c r="F28" s="141"/>
      <c r="G28" s="22"/>
      <c r="H28" s="42"/>
      <c r="I28" s="43"/>
      <c r="J28" s="42"/>
      <c r="K28" s="43"/>
      <c r="L28" s="45"/>
    </row>
    <row r="29" spans="1:12" ht="19.5" customHeight="1">
      <c r="A29" s="129" t="s">
        <v>85</v>
      </c>
      <c r="B29" s="119">
        <v>0</v>
      </c>
      <c r="C29" s="119">
        <v>0</v>
      </c>
      <c r="D29" s="130">
        <f>D18+B29-C29</f>
        <v>76</v>
      </c>
      <c r="E29" s="138"/>
      <c r="F29" s="142"/>
      <c r="G29" s="22" t="s">
        <v>53</v>
      </c>
      <c r="H29" s="42">
        <f>'2021년 비지정후원 직간접비사용내역'!H28+'2021년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26" t="s">
        <v>98</v>
      </c>
      <c r="B30" s="124"/>
      <c r="C30" s="124"/>
      <c r="D30" s="125"/>
      <c r="E30" s="138"/>
      <c r="F30" s="53" t="s">
        <v>56</v>
      </c>
      <c r="G30" s="26" t="s">
        <v>54</v>
      </c>
      <c r="H30" s="42">
        <f>'2021년 비지정후원 직간접비사용내역'!H29+'2021년 비지정후원 직간접비사용내역'!I29</f>
        <v>1783900</v>
      </c>
      <c r="I30" s="43">
        <f t="shared" si="0"/>
        <v>0.33034695782284706</v>
      </c>
      <c r="J30" s="42">
        <f>'2021년 지정후원 직간접비사용내역'!H28</f>
        <v>2379310</v>
      </c>
      <c r="K30" s="43">
        <f t="shared" si="1"/>
        <v>0.8947095299156548</v>
      </c>
      <c r="L30" s="45"/>
    </row>
    <row r="31" spans="1:12" ht="19.5" customHeight="1">
      <c r="A31" s="146">
        <f>D20+D21+D22+D23+D24+D25+D26+D27+D28+D29</f>
        <v>45776742</v>
      </c>
      <c r="B31" s="147"/>
      <c r="C31" s="147"/>
      <c r="D31" s="148"/>
      <c r="E31" s="139"/>
      <c r="F31" s="53" t="s">
        <v>57</v>
      </c>
      <c r="G31" s="26" t="s">
        <v>42</v>
      </c>
      <c r="H31" s="42">
        <f>'2021년 비지정후원 직간접비사용내역'!H30+'2021년 비지정후원 직간접비사용내역'!I30</f>
        <v>0</v>
      </c>
      <c r="I31" s="43">
        <f>H31/$H$32</f>
        <v>0</v>
      </c>
      <c r="J31" s="42">
        <f>'2021년 지정후원 직간접비사용내역'!H29</f>
        <v>280000</v>
      </c>
      <c r="K31" s="43">
        <f>J31/$J$32</f>
        <v>0.10529047008434518</v>
      </c>
      <c r="L31" s="45"/>
    </row>
    <row r="32" spans="1:12" ht="14.25" thickBot="1">
      <c r="A32" s="85"/>
      <c r="B32" s="86"/>
      <c r="C32" s="86"/>
      <c r="D32" s="87"/>
      <c r="E32" s="143" t="s">
        <v>41</v>
      </c>
      <c r="F32" s="144"/>
      <c r="G32" s="145"/>
      <c r="H32" s="48">
        <f>SUM(H5:H31)</f>
        <v>5400080</v>
      </c>
      <c r="I32" s="49">
        <f>SUM(H5:H10,H14:H18,H22:H31)/$H$32</f>
        <v>0.6742640849765189</v>
      </c>
      <c r="J32" s="48">
        <f>SUM(J5:J31)</f>
        <v>2659310</v>
      </c>
      <c r="K32" s="49">
        <f>SUM(J5:J10,J14:J18,J22:J31)/$J$32</f>
        <v>1</v>
      </c>
      <c r="L32" s="50"/>
    </row>
  </sheetData>
  <sheetProtection/>
  <mergeCells count="20">
    <mergeCell ref="A4:B4"/>
    <mergeCell ref="F20:F22"/>
    <mergeCell ref="L3:L4"/>
    <mergeCell ref="A1:L1"/>
    <mergeCell ref="E3:K3"/>
    <mergeCell ref="E4:G4"/>
    <mergeCell ref="A13:A14"/>
    <mergeCell ref="A15:A16"/>
    <mergeCell ref="B15:B16"/>
    <mergeCell ref="B13:B14"/>
    <mergeCell ref="A3:D3"/>
    <mergeCell ref="E23:E31"/>
    <mergeCell ref="F23:F29"/>
    <mergeCell ref="E32:G32"/>
    <mergeCell ref="A31:D31"/>
    <mergeCell ref="F5:F10"/>
    <mergeCell ref="F11:F13"/>
    <mergeCell ref="F14:F19"/>
    <mergeCell ref="E5:E19"/>
    <mergeCell ref="E20:E2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D21" sqref="D2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89</v>
      </c>
    </row>
    <row r="3" spans="1:10" ht="20.25" customHeight="1">
      <c r="A3" s="134" t="s">
        <v>0</v>
      </c>
      <c r="B3" s="135"/>
      <c r="C3" s="135"/>
      <c r="D3" s="168"/>
      <c r="E3" s="160" t="s">
        <v>2</v>
      </c>
      <c r="F3" s="160"/>
      <c r="G3" s="160"/>
      <c r="H3" s="160"/>
      <c r="I3" s="161"/>
      <c r="J3" s="169" t="s">
        <v>15</v>
      </c>
    </row>
    <row r="4" spans="1:10" ht="20.25" customHeight="1" thickBot="1">
      <c r="A4" s="154" t="s">
        <v>13</v>
      </c>
      <c r="B4" s="155"/>
      <c r="C4" s="51" t="s">
        <v>14</v>
      </c>
      <c r="D4" s="6" t="s">
        <v>15</v>
      </c>
      <c r="E4" s="143" t="s">
        <v>13</v>
      </c>
      <c r="F4" s="144"/>
      <c r="G4" s="145"/>
      <c r="H4" s="7" t="s">
        <v>20</v>
      </c>
      <c r="I4" s="8" t="s">
        <v>21</v>
      </c>
      <c r="J4" s="170"/>
    </row>
    <row r="5" spans="1:10" ht="19.5" customHeight="1">
      <c r="A5" s="52" t="s">
        <v>1</v>
      </c>
      <c r="B5" s="60" t="s">
        <v>38</v>
      </c>
      <c r="C5" s="59">
        <v>7397500</v>
      </c>
      <c r="D5" s="11"/>
      <c r="E5" s="176" t="s">
        <v>55</v>
      </c>
      <c r="F5" s="178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/>
      <c r="C6" s="63"/>
      <c r="D6" s="11"/>
      <c r="E6" s="172"/>
      <c r="F6" s="141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72"/>
      <c r="F7" s="141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72"/>
      <c r="F8" s="14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72"/>
      <c r="F9" s="14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72"/>
      <c r="F10" s="142"/>
      <c r="G10" s="22" t="s">
        <v>28</v>
      </c>
      <c r="H10" s="70">
        <v>8000</v>
      </c>
      <c r="I10" s="68">
        <v>0</v>
      </c>
      <c r="J10" s="24" t="s">
        <v>93</v>
      </c>
    </row>
    <row r="11" spans="1:10" ht="19.5" customHeight="1">
      <c r="A11" s="13"/>
      <c r="B11" s="64"/>
      <c r="C11" s="61"/>
      <c r="D11" s="22"/>
      <c r="E11" s="172"/>
      <c r="F11" s="152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72"/>
      <c r="F12" s="15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72"/>
      <c r="F13" s="151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72"/>
      <c r="F14" s="152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2"/>
      <c r="F15" s="150"/>
      <c r="G15" s="22" t="s">
        <v>51</v>
      </c>
      <c r="H15" s="67">
        <v>448580</v>
      </c>
      <c r="I15" s="68">
        <v>0</v>
      </c>
      <c r="J15" s="24" t="s">
        <v>94</v>
      </c>
    </row>
    <row r="16" spans="1:10" ht="19.5" customHeight="1">
      <c r="A16" s="13"/>
      <c r="B16" s="17"/>
      <c r="C16" s="17"/>
      <c r="D16" s="22"/>
      <c r="E16" s="172"/>
      <c r="F16" s="150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72"/>
      <c r="F17" s="150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72"/>
      <c r="F18" s="150"/>
      <c r="G18" s="22" t="s">
        <v>17</v>
      </c>
      <c r="H18" s="67">
        <v>33000</v>
      </c>
      <c r="I18" s="68">
        <v>0</v>
      </c>
      <c r="J18" s="24" t="s">
        <v>95</v>
      </c>
    </row>
    <row r="19" spans="1:10" ht="19.5" customHeight="1">
      <c r="A19" s="13"/>
      <c r="B19" s="17"/>
      <c r="C19" s="17"/>
      <c r="D19" s="22"/>
      <c r="E19" s="177"/>
      <c r="F19" s="151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72" t="s">
        <v>52</v>
      </c>
      <c r="F20" s="152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2"/>
      <c r="F21" s="150"/>
      <c r="G21" s="22" t="s">
        <v>25</v>
      </c>
      <c r="H21" s="67">
        <v>0</v>
      </c>
      <c r="I21" s="68">
        <v>1759000</v>
      </c>
      <c r="J21" s="24" t="s">
        <v>96</v>
      </c>
    </row>
    <row r="22" spans="1:10" ht="19.5" customHeight="1">
      <c r="A22" s="13"/>
      <c r="B22" s="17"/>
      <c r="C22" s="17"/>
      <c r="D22" s="22"/>
      <c r="E22" s="177"/>
      <c r="F22" s="151"/>
      <c r="G22" s="22" t="s">
        <v>11</v>
      </c>
      <c r="H22" s="67">
        <v>1320000</v>
      </c>
      <c r="I22" s="68">
        <v>0</v>
      </c>
      <c r="J22" s="24" t="s">
        <v>97</v>
      </c>
    </row>
    <row r="23" spans="1:10" ht="19.5" customHeight="1">
      <c r="A23" s="13"/>
      <c r="B23" s="17"/>
      <c r="C23" s="17"/>
      <c r="D23" s="22"/>
      <c r="E23" s="171" t="s">
        <v>19</v>
      </c>
      <c r="F23" s="152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2"/>
      <c r="F24" s="15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2"/>
      <c r="F25" s="15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2"/>
      <c r="F26" s="150"/>
      <c r="G26" s="22" t="s">
        <v>23</v>
      </c>
      <c r="H26" s="67">
        <v>47600</v>
      </c>
      <c r="I26" s="68">
        <v>0</v>
      </c>
      <c r="J26" s="24" t="s">
        <v>83</v>
      </c>
    </row>
    <row r="27" spans="1:10" ht="19.5" customHeight="1">
      <c r="A27" s="13"/>
      <c r="B27" s="17"/>
      <c r="C27" s="17"/>
      <c r="D27" s="22"/>
      <c r="E27" s="172"/>
      <c r="F27" s="150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2"/>
      <c r="F28" s="151"/>
      <c r="G28" s="22" t="s">
        <v>53</v>
      </c>
      <c r="H28" s="67">
        <v>0</v>
      </c>
      <c r="I28" s="68">
        <v>0</v>
      </c>
      <c r="J28" s="113"/>
    </row>
    <row r="29" spans="1:10" ht="19.5" customHeight="1">
      <c r="A29" s="13"/>
      <c r="B29" s="17"/>
      <c r="C29" s="17"/>
      <c r="D29" s="22"/>
      <c r="E29" s="172"/>
      <c r="F29" s="53" t="s">
        <v>61</v>
      </c>
      <c r="G29" s="22" t="s">
        <v>54</v>
      </c>
      <c r="H29" s="67">
        <v>1783900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73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7397500</v>
      </c>
      <c r="D31" s="31"/>
      <c r="E31" s="54"/>
      <c r="F31" s="174" t="s">
        <v>22</v>
      </c>
      <c r="G31" s="175"/>
      <c r="H31" s="32">
        <f>SUM(H5:H30)</f>
        <v>3641080</v>
      </c>
      <c r="I31" s="33">
        <f>SUM(I5:I30)</f>
        <v>1759000</v>
      </c>
      <c r="J31" s="34"/>
      <c r="L31" s="35"/>
      <c r="M31" s="35"/>
    </row>
    <row r="32" spans="6:10" ht="27" customHeight="1" thickBot="1">
      <c r="F32" s="174" t="s">
        <v>63</v>
      </c>
      <c r="G32" s="175"/>
      <c r="H32" s="79">
        <f>H31/(H31+I31)</f>
        <v>0.6742640849765189</v>
      </c>
      <c r="I32" s="80">
        <f>I31/(H31+I31)</f>
        <v>0.32573591502348115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4">
      <selection activeCell="J13" sqref="J13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58" t="s">
        <v>90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87</v>
      </c>
    </row>
    <row r="3" spans="1:10" ht="20.25" customHeight="1">
      <c r="A3" s="134" t="s">
        <v>0</v>
      </c>
      <c r="B3" s="135"/>
      <c r="C3" s="135"/>
      <c r="D3" s="168"/>
      <c r="E3" s="160" t="s">
        <v>2</v>
      </c>
      <c r="F3" s="160"/>
      <c r="G3" s="160"/>
      <c r="H3" s="160"/>
      <c r="I3" s="161"/>
      <c r="J3" s="169" t="s">
        <v>15</v>
      </c>
    </row>
    <row r="4" spans="1:10" ht="20.25" customHeight="1" thickBot="1">
      <c r="A4" s="154" t="s">
        <v>13</v>
      </c>
      <c r="B4" s="155"/>
      <c r="C4" s="5" t="s">
        <v>14</v>
      </c>
      <c r="D4" s="6" t="s">
        <v>15</v>
      </c>
      <c r="E4" s="143" t="s">
        <v>13</v>
      </c>
      <c r="F4" s="144"/>
      <c r="G4" s="145"/>
      <c r="H4" s="7" t="s">
        <v>20</v>
      </c>
      <c r="I4" s="8" t="s">
        <v>21</v>
      </c>
      <c r="J4" s="170"/>
    </row>
    <row r="5" spans="1:10" ht="19.5" customHeight="1">
      <c r="A5" s="52" t="s">
        <v>1</v>
      </c>
      <c r="B5" s="9" t="s">
        <v>42</v>
      </c>
      <c r="C5" s="75">
        <v>170000</v>
      </c>
      <c r="D5" s="77"/>
      <c r="E5" s="176" t="s">
        <v>55</v>
      </c>
      <c r="F5" s="178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3" t="s">
        <v>69</v>
      </c>
      <c r="C6" s="76">
        <v>390000</v>
      </c>
      <c r="D6" s="77"/>
      <c r="E6" s="172"/>
      <c r="F6" s="141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4" t="s">
        <v>91</v>
      </c>
      <c r="C7" s="17">
        <v>424500</v>
      </c>
      <c r="D7" s="82"/>
      <c r="E7" s="172"/>
      <c r="F7" s="141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28" t="s">
        <v>81</v>
      </c>
      <c r="C8" s="59">
        <v>11530650</v>
      </c>
      <c r="D8" s="82"/>
      <c r="E8" s="172"/>
      <c r="F8" s="141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4"/>
      <c r="C9" s="17"/>
      <c r="D9" s="83"/>
      <c r="E9" s="172"/>
      <c r="F9" s="141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4"/>
      <c r="C10" s="59"/>
      <c r="D10" s="22"/>
      <c r="E10" s="172"/>
      <c r="F10" s="142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4"/>
      <c r="C11" s="63"/>
      <c r="D11" s="22"/>
      <c r="E11" s="172"/>
      <c r="F11" s="152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4"/>
      <c r="C12" s="95"/>
      <c r="D12" s="22"/>
      <c r="E12" s="172"/>
      <c r="F12" s="150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72"/>
      <c r="F13" s="150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72"/>
      <c r="F14" s="152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72"/>
      <c r="F15" s="150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72"/>
      <c r="F16" s="150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72"/>
      <c r="F17" s="150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72"/>
      <c r="F18" s="150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7"/>
      <c r="F19" s="151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72" t="s">
        <v>52</v>
      </c>
      <c r="F20" s="152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72"/>
      <c r="F21" s="150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7"/>
      <c r="F22" s="151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71" t="s">
        <v>19</v>
      </c>
      <c r="F23" s="152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72"/>
      <c r="F24" s="150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72"/>
      <c r="F25" s="150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72"/>
      <c r="F26" s="150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72"/>
      <c r="F27" s="151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72"/>
      <c r="F28" s="53" t="s">
        <v>61</v>
      </c>
      <c r="G28" s="22" t="s">
        <v>54</v>
      </c>
      <c r="H28" s="67">
        <v>2379310</v>
      </c>
      <c r="I28" s="68">
        <v>0</v>
      </c>
      <c r="J28" s="127" t="s">
        <v>92</v>
      </c>
    </row>
    <row r="29" spans="1:10" ht="19.5" customHeight="1">
      <c r="A29" s="13"/>
      <c r="B29" s="17"/>
      <c r="C29" s="17"/>
      <c r="D29" s="22"/>
      <c r="E29" s="172"/>
      <c r="F29" s="20" t="s">
        <v>62</v>
      </c>
      <c r="G29" s="108" t="s">
        <v>42</v>
      </c>
      <c r="H29" s="109">
        <v>280000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73"/>
      <c r="F30" s="103" t="s">
        <v>80</v>
      </c>
      <c r="G30" s="104" t="s">
        <v>80</v>
      </c>
      <c r="H30" s="105">
        <v>0</v>
      </c>
      <c r="I30" s="106">
        <v>0</v>
      </c>
      <c r="J30" s="107"/>
    </row>
    <row r="31" spans="1:13" ht="27" customHeight="1" thickBot="1">
      <c r="A31" s="29" t="s">
        <v>12</v>
      </c>
      <c r="B31" s="30"/>
      <c r="C31" s="30">
        <f>SUM(C5:C30)</f>
        <v>12515150</v>
      </c>
      <c r="D31" s="31"/>
      <c r="E31" s="54"/>
      <c r="F31" s="174" t="s">
        <v>22</v>
      </c>
      <c r="G31" s="175"/>
      <c r="H31" s="32">
        <f>SUM(H5:H30)</f>
        <v>2659310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E23:E30"/>
    <mergeCell ref="F11:F13"/>
    <mergeCell ref="F14:F19"/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F23:F27"/>
    <mergeCell ref="E5:E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2021-08-10T00:36:38Z</cp:lastPrinted>
  <dcterms:created xsi:type="dcterms:W3CDTF">2004-08-24T01:54:40Z</dcterms:created>
  <dcterms:modified xsi:type="dcterms:W3CDTF">2021-08-10T00:39:29Z</dcterms:modified>
  <cp:category/>
  <cp:version/>
  <cp:contentType/>
  <cp:contentStatus/>
</cp:coreProperties>
</file>