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0년 6월 결산서 " sheetId="1" r:id="rId1"/>
    <sheet name="2020년 비지정후원 직간접비사용내역" sheetId="2" r:id="rId2"/>
    <sheet name="2020년 지정후원 직간접비사용내역" sheetId="3" r:id="rId3"/>
  </sheets>
  <definedNames>
    <definedName name="_xlnm.Print_Area" localSheetId="0">'2020년 6월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<sst xmlns="http://schemas.openxmlformats.org/spreadsheetml/2006/main" count="197" uniqueCount="103">
  <si>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</si>
  <si>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</si>
  <si>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</si>
  <si>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</si>
  <si>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</si>
  <si>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</si>
  <si>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</si>
  <si>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</si>
  <si>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</si>
  <si>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</si>
  <si>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</si>
  <si>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</si>
  <si>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</si>
  <si>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</si>
  <si>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</si>
  <si>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</si>
  <si>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</si>
  <si>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</si>
  <si>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</si>
  <si>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</si>
  <si>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</si>
  <si>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</si>
  <si>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</si>
  <si>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</si>
  <si>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</si>
  <si>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</si>
  <si>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</si>
  <si>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</si>
  <si>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</si>
  <si>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</si>
  <si>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</si>
  <si>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</si>
  <si>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</si>
  <si>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</si>
  <si>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</si>
  <si>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</si>
  <si>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</si>
  <si>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</si>
  <si>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</si>
  <si>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</si>
  <si>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</si>
  <si>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</si>
  <si>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</si>
  <si>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</si>
  <si>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</si>
  <si>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</si>
  <si>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</si>
  <si>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</si>
  <si>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</si>
  <si>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</si>
  <si>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</si>
  <si>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</si>
  <si>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</si>
  <si>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</si>
  <si>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</si>
  <si>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</si>
  <si>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</si>
  <si>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</si>
  <si>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</si>
  <si>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</si>
  <si>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</si>
  <si>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</si>
  <si>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</si>
  <si>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</si>
  <si>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</si>
  <si>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</si>
  <si>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</si>
  <si>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</si>
  <si>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</si>
  <si>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 xml:space="preserve">결연후원금 </t>
  </si>
  <si>
    <t>직원교육훈련비 및 복리후생</t>
  </si>
  <si>
    <t>직원회식비</t>
  </si>
  <si>
    <t>직원교육/복리</t>
  </si>
  <si>
    <t>결연후원금</t>
  </si>
  <si>
    <t>시설리모델링</t>
  </si>
  <si>
    <t>사랑빚은 p/g</t>
  </si>
  <si>
    <t>차월이월금 내역</t>
  </si>
  <si>
    <t>수입</t>
  </si>
  <si>
    <t>지출</t>
  </si>
  <si>
    <t>잔액</t>
  </si>
  <si>
    <t>비지정후원금</t>
  </si>
  <si>
    <t>푸드트럭</t>
  </si>
  <si>
    <t>시설개.보수</t>
  </si>
  <si>
    <t>연합모금</t>
  </si>
  <si>
    <t>바보나눔</t>
  </si>
  <si>
    <t>2020년 6월 바다의별 후원금 결산서</t>
  </si>
  <si>
    <t>2020. 6. 30 기준 (단위 : 원)</t>
  </si>
  <si>
    <t>2020년도 6월 바다의별 비지정후원금 사용내역(직,간접비)</t>
  </si>
  <si>
    <t>2020. 6. 30기준 (단위 : 원)</t>
  </si>
  <si>
    <t>2020년도 6월 바다의별 지정후원금 사용내역(직,간접비)</t>
  </si>
  <si>
    <t>2020. 6. 30일 기준 (단위 : 원)</t>
  </si>
  <si>
    <t>결산이자</t>
  </si>
  <si>
    <t>결산이자(연합모금)</t>
  </si>
  <si>
    <t>결산이자(공동모금)</t>
  </si>
  <si>
    <t>결산이자(바보나눔)</t>
  </si>
  <si>
    <t>결산이자(시설개/보수)</t>
  </si>
  <si>
    <t>급식조리종사자 건강진단서</t>
  </si>
  <si>
    <t>cms 이용수수료 외</t>
  </si>
  <si>
    <t>세차비용</t>
  </si>
  <si>
    <t>의약품 구입</t>
  </si>
  <si>
    <t>야간근무자 침구류 구입</t>
  </si>
  <si>
    <t>주방증축/ 리모델링공사 선급금 지급</t>
  </si>
  <si>
    <t>사랑빚은도예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</si>
</sst>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left" vertical="center"/>
    </xf>
    <xf numFmtId="176" fontId="44" fillId="0" borderId="14" xfId="0" applyNumberFormat="1" applyFont="1" applyFill="1" applyBorder="1" applyAlignment="1">
      <alignment vertical="center"/>
    </xf>
    <xf numFmtId="176" fontId="44" fillId="0" borderId="15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4" fillId="0" borderId="17" xfId="0" applyNumberFormat="1" applyFont="1" applyFill="1" applyBorder="1" applyAlignment="1">
      <alignment horizontal="center" vertical="center"/>
    </xf>
    <xf numFmtId="176" fontId="44" fillId="0" borderId="18" xfId="0" applyNumberFormat="1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left" vertical="center"/>
    </xf>
    <xf numFmtId="176" fontId="44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176" fontId="44" fillId="0" borderId="23" xfId="0" applyNumberFormat="1" applyFont="1" applyFill="1" applyBorder="1" applyAlignment="1">
      <alignment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7" xfId="0" applyNumberFormat="1" applyFont="1" applyFill="1" applyBorder="1" applyAlignment="1">
      <alignment horizontal="right" vertical="center"/>
    </xf>
    <xf numFmtId="176" fontId="47" fillId="34" borderId="28" xfId="0" applyNumberFormat="1" applyFont="1" applyFill="1" applyBorder="1" applyAlignment="1">
      <alignment horizontal="right" vertical="center"/>
    </xf>
    <xf numFmtId="0" fontId="43" fillId="0" borderId="28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29" xfId="0" applyNumberFormat="1" applyFont="1" applyFill="1" applyBorder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vertical="center"/>
    </xf>
    <xf numFmtId="177" fontId="44" fillId="0" borderId="15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2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6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0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19" xfId="48" applyFont="1" applyFill="1" applyBorder="1" applyAlignment="1">
      <alignment horizontal="right" vertical="center"/>
    </xf>
    <xf numFmtId="41" fontId="45" fillId="0" borderId="17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horizontal="right" vertical="center"/>
    </xf>
    <xf numFmtId="41" fontId="45" fillId="0" borderId="22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0" fontId="43" fillId="0" borderId="20" xfId="0" applyFont="1" applyBorder="1" applyAlignment="1">
      <alignment/>
    </xf>
    <xf numFmtId="176" fontId="44" fillId="0" borderId="42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0" fontId="46" fillId="0" borderId="22" xfId="0" applyFont="1" applyBorder="1" applyAlignment="1">
      <alignment vertical="center"/>
    </xf>
    <xf numFmtId="177" fontId="47" fillId="34" borderId="27" xfId="43" applyNumberFormat="1" applyFont="1" applyFill="1" applyBorder="1" applyAlignment="1">
      <alignment horizontal="right" vertical="center"/>
    </xf>
    <xf numFmtId="177" fontId="47" fillId="34" borderId="28" xfId="43" applyNumberFormat="1" applyFont="1" applyFill="1" applyBorder="1" applyAlignment="1">
      <alignment horizontal="right" vertical="center"/>
    </xf>
    <xf numFmtId="176" fontId="44" fillId="0" borderId="17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 wrapText="1"/>
    </xf>
    <xf numFmtId="176" fontId="46" fillId="0" borderId="21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4" xfId="0" applyNumberFormat="1" applyFont="1" applyFill="1" applyBorder="1" applyAlignment="1">
      <alignment vertical="center" wrapText="1"/>
    </xf>
    <xf numFmtId="176" fontId="44" fillId="35" borderId="0" xfId="0" applyNumberFormat="1" applyFont="1" applyFill="1" applyBorder="1" applyAlignment="1">
      <alignment horizontal="right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 wrapText="1"/>
    </xf>
    <xf numFmtId="176" fontId="44" fillId="0" borderId="43" xfId="0" applyNumberFormat="1" applyFont="1" applyFill="1" applyBorder="1" applyAlignment="1">
      <alignment horizontal="center" vertical="center" wrapText="1"/>
    </xf>
    <xf numFmtId="176" fontId="45" fillId="0" borderId="31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Border="1" applyAlignment="1">
      <alignment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4" fillId="35" borderId="0" xfId="0" applyNumberFormat="1" applyFont="1" applyFill="1" applyAlignment="1">
      <alignment horizontal="right" vertical="center"/>
    </xf>
    <xf numFmtId="176" fontId="44" fillId="35" borderId="47" xfId="0" applyNumberFormat="1" applyFont="1" applyFill="1" applyBorder="1" applyAlignment="1">
      <alignment horizontal="right" vertical="center"/>
    </xf>
    <xf numFmtId="176" fontId="44" fillId="35" borderId="42" xfId="0" applyNumberFormat="1" applyFont="1" applyFill="1" applyBorder="1" applyAlignment="1">
      <alignment horizontal="right" vertical="center"/>
    </xf>
    <xf numFmtId="176" fontId="44" fillId="0" borderId="48" xfId="0" applyNumberFormat="1" applyFont="1" applyBorder="1" applyAlignment="1">
      <alignment horizontal="center" vertical="center"/>
    </xf>
    <xf numFmtId="176" fontId="44" fillId="0" borderId="48" xfId="0" applyNumberFormat="1" applyFont="1" applyBorder="1" applyAlignment="1">
      <alignment vertical="center"/>
    </xf>
    <xf numFmtId="176" fontId="44" fillId="36" borderId="43" xfId="0" applyNumberFormat="1" applyFont="1" applyFill="1" applyBorder="1" applyAlignment="1">
      <alignment horizontal="center" vertical="center"/>
    </xf>
    <xf numFmtId="176" fontId="44" fillId="36" borderId="0" xfId="0" applyNumberFormat="1" applyFont="1" applyFill="1" applyBorder="1" applyAlignment="1">
      <alignment horizontal="right" vertical="center"/>
    </xf>
    <xf numFmtId="176" fontId="44" fillId="36" borderId="42" xfId="0" applyNumberFormat="1" applyFont="1" applyFill="1" applyBorder="1" applyAlignment="1">
      <alignment horizontal="right" vertical="center"/>
    </xf>
    <xf numFmtId="176" fontId="44" fillId="0" borderId="49" xfId="0" applyNumberFormat="1" applyFont="1" applyBorder="1" applyAlignment="1">
      <alignment horizontal="center" vertical="center"/>
    </xf>
    <xf numFmtId="176" fontId="44" fillId="0" borderId="49" xfId="0" applyNumberFormat="1" applyFont="1" applyBorder="1" applyAlignment="1">
      <alignment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35" borderId="46" xfId="0" applyNumberFormat="1" applyFont="1" applyFill="1" applyBorder="1" applyAlignment="1">
      <alignment horizontal="right" vertical="center"/>
    </xf>
    <xf numFmtId="176" fontId="44" fillId="35" borderId="49" xfId="0" applyNumberFormat="1" applyFont="1" applyFill="1" applyBorder="1" applyAlignment="1">
      <alignment horizontal="right" vertical="center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0" xfId="0" applyNumberFormat="1" applyFont="1" applyFill="1" applyBorder="1" applyAlignment="1">
      <alignment horizontal="center" vertical="center"/>
    </xf>
    <xf numFmtId="176" fontId="45" fillId="33" borderId="18" xfId="0" applyNumberFormat="1" applyFont="1" applyFill="1" applyBorder="1" applyAlignment="1">
      <alignment horizontal="center" vertical="center"/>
    </xf>
    <xf numFmtId="176" fontId="45" fillId="33" borderId="26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7" borderId="51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2" xfId="0" applyNumberFormat="1" applyFont="1" applyFill="1" applyBorder="1" applyAlignment="1">
      <alignment horizontal="center" vertical="center"/>
    </xf>
    <xf numFmtId="176" fontId="45" fillId="33" borderId="53" xfId="0" applyNumberFormat="1" applyFont="1" applyFill="1" applyBorder="1" applyAlignment="1">
      <alignment horizontal="center" vertical="center"/>
    </xf>
    <xf numFmtId="176" fontId="45" fillId="33" borderId="54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55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6" xfId="0" applyNumberFormat="1" applyFont="1" applyFill="1" applyBorder="1" applyAlignment="1">
      <alignment horizontal="right" vertical="center"/>
    </xf>
    <xf numFmtId="176" fontId="45" fillId="34" borderId="57" xfId="0" applyNumberFormat="1" applyFont="1" applyFill="1" applyBorder="1" applyAlignment="1">
      <alignment horizontal="right" vertical="center"/>
    </xf>
    <xf numFmtId="176" fontId="45" fillId="0" borderId="58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 wrapText="1"/>
    </xf>
    <xf numFmtId="176" fontId="45" fillId="0" borderId="60" xfId="0" applyNumberFormat="1" applyFont="1" applyFill="1" applyBorder="1" applyAlignment="1">
      <alignment horizontal="center" vertical="center"/>
    </xf>
    <xf numFmtId="176" fontId="45" fillId="0" borderId="61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/>
    </xf>
    <xf numFmtId="176" fontId="45" fillId="0" borderId="63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center" vertical="center"/>
    </xf>
    <xf numFmtId="176" fontId="45" fillId="38" borderId="45" xfId="0" applyNumberFormat="1" applyFont="1" applyFill="1" applyBorder="1" applyAlignment="1">
      <alignment horizontal="center" vertical="center"/>
    </xf>
    <xf numFmtId="176" fontId="45" fillId="38" borderId="64" xfId="0" applyNumberFormat="1" applyFont="1" applyFill="1" applyBorder="1" applyAlignment="1">
      <alignment horizontal="center" vertical="center"/>
    </xf>
    <xf numFmtId="176" fontId="45" fillId="38" borderId="46" xfId="0" applyNumberFormat="1" applyFont="1" applyFill="1" applyBorder="1" applyAlignment="1">
      <alignment horizontal="center" vertical="center"/>
    </xf>
    <xf numFmtId="176" fontId="45" fillId="38" borderId="49" xfId="0" applyNumberFormat="1" applyFont="1" applyFill="1" applyBorder="1" applyAlignment="1">
      <alignment horizontal="center" vertical="center"/>
    </xf>
    <xf numFmtId="176" fontId="45" fillId="38" borderId="47" xfId="0" applyNumberFormat="1" applyFont="1" applyFill="1" applyBorder="1" applyAlignment="1">
      <alignment horizontal="center" vertical="center"/>
    </xf>
    <xf numFmtId="176" fontId="45" fillId="38" borderId="65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176" fontId="44" fillId="0" borderId="60" xfId="0" applyNumberFormat="1" applyFont="1" applyFill="1" applyBorder="1" applyAlignment="1">
      <alignment horizontal="center" vertical="center"/>
    </xf>
    <xf numFmtId="176" fontId="44" fillId="0" borderId="29" xfId="0" applyNumberFormat="1" applyFont="1" applyFill="1" applyBorder="1" applyAlignment="1">
      <alignment horizontal="center" vertical="center"/>
    </xf>
    <xf numFmtId="0" fontId="47" fillId="34" borderId="66" xfId="0" applyFont="1" applyFill="1" applyBorder="1" applyAlignment="1">
      <alignment horizontal="center" vertical="center"/>
    </xf>
    <xf numFmtId="0" fontId="47" fillId="34" borderId="67" xfId="0" applyFont="1" applyFill="1" applyBorder="1" applyAlignment="1">
      <alignment horizontal="center" vertical="center"/>
    </xf>
    <xf numFmtId="176" fontId="44" fillId="0" borderId="59" xfId="0" applyNumberFormat="1" applyFont="1" applyFill="1" applyBorder="1" applyAlignment="1">
      <alignment horizontal="center" vertical="center"/>
    </xf>
    <xf numFmtId="176" fontId="44" fillId="0" borderId="31" xfId="0" applyNumberFormat="1" applyFont="1" applyFill="1" applyBorder="1" applyAlignment="1">
      <alignment horizontal="center" vertical="center"/>
    </xf>
    <xf numFmtId="176" fontId="45" fillId="0" borderId="68" xfId="0" applyNumberFormat="1" applyFont="1" applyFill="1" applyBorder="1" applyAlignment="1">
      <alignment horizontal="center" vertical="center"/>
    </xf>
    <xf numFmtId="176" fontId="45" fillId="33" borderId="69" xfId="0" applyNumberFormat="1" applyFont="1" applyFill="1" applyBorder="1" applyAlignment="1">
      <alignment horizontal="center" vertical="center"/>
    </xf>
    <xf numFmtId="0" fontId="47" fillId="37" borderId="51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176" fontId="44" fillId="0" borderId="20" xfId="0" applyNumberFormat="1" applyFont="1" applyFill="1" applyBorder="1" applyAlignment="1">
      <alignment horizontal="left" vertical="center" wrapText="1"/>
    </xf>
    <xf numFmtId="41" fontId="44" fillId="0" borderId="20" xfId="48" applyFont="1" applyBorder="1" applyAlignment="1">
      <alignment/>
    </xf>
    <xf numFmtId="176" fontId="44" fillId="35" borderId="0" xfId="0" applyNumberFormat="1" applyFont="1" applyFill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B11" sqref="B11"/>
    </sheetView>
  </sheetViews>
  <sheetFormatPr defaultColWidth="8.88671875" defaultRowHeight="13.5"/>
  <cols>
    <col min="1" max="1" width="12.99609375" style="2" bestFit="1" customWidth="1"/>
    <col min="2" max="2" width="10.88671875" style="3" bestFit="1" customWidth="1"/>
    <col min="3" max="3" width="11.10546875" style="3" bestFit="1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6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8.75" customHeight="1" thickBot="1">
      <c r="L2" s="4" t="s">
        <v>86</v>
      </c>
    </row>
    <row r="3" spans="1:12" ht="16.5" customHeight="1">
      <c r="A3" s="119" t="s">
        <v>29</v>
      </c>
      <c r="B3" s="120"/>
      <c r="C3" s="120"/>
      <c r="D3" s="121"/>
      <c r="E3" s="127" t="s">
        <v>30</v>
      </c>
      <c r="F3" s="128"/>
      <c r="G3" s="128"/>
      <c r="H3" s="128"/>
      <c r="I3" s="128"/>
      <c r="J3" s="128"/>
      <c r="K3" s="129"/>
      <c r="L3" s="124" t="s">
        <v>31</v>
      </c>
    </row>
    <row r="4" spans="1:12" ht="16.5" customHeight="1" thickBot="1">
      <c r="A4" s="122" t="s">
        <v>32</v>
      </c>
      <c r="B4" s="123"/>
      <c r="C4" s="98" t="s">
        <v>33</v>
      </c>
      <c r="D4" s="6" t="s">
        <v>31</v>
      </c>
      <c r="E4" s="130" t="s">
        <v>32</v>
      </c>
      <c r="F4" s="131"/>
      <c r="G4" s="132"/>
      <c r="H4" s="40" t="s">
        <v>34</v>
      </c>
      <c r="I4" s="41" t="s">
        <v>35</v>
      </c>
      <c r="J4" s="40" t="s">
        <v>36</v>
      </c>
      <c r="K4" s="41" t="s">
        <v>35</v>
      </c>
      <c r="L4" s="125"/>
    </row>
    <row r="5" spans="1:12" ht="19.5" customHeight="1">
      <c r="A5" s="95" t="s">
        <v>37</v>
      </c>
      <c r="B5" s="9" t="s">
        <v>38</v>
      </c>
      <c r="C5" s="10">
        <f>'2020년 비지정후원 직간접비사용내역'!C31</f>
        <v>5002969</v>
      </c>
      <c r="D5" s="19"/>
      <c r="E5" s="140" t="s">
        <v>58</v>
      </c>
      <c r="F5" s="136" t="s">
        <v>39</v>
      </c>
      <c r="G5" s="12" t="s">
        <v>43</v>
      </c>
      <c r="H5" s="42">
        <f>'2020년 비지정후원 직간접비사용내역'!H5+'2020년 비지정후원 직간접비사용내역'!I5</f>
        <v>0</v>
      </c>
      <c r="I5" s="43">
        <f>H5/$H$31</f>
        <v>0</v>
      </c>
      <c r="J5" s="42">
        <f>'2020년 지정후원 직간접비사용내역'!H5+'2020년 지정후원 직간접비사용내역'!I5</f>
        <v>0</v>
      </c>
      <c r="K5" s="43">
        <f>J5/$J$31</f>
        <v>0</v>
      </c>
      <c r="L5" s="44"/>
    </row>
    <row r="6" spans="1:12" ht="19.5" customHeight="1">
      <c r="A6" s="23"/>
      <c r="B6" s="16" t="s">
        <v>40</v>
      </c>
      <c r="C6" s="17">
        <f>'2020년 지정후원 직간접비사용내역'!C31</f>
        <v>2338313</v>
      </c>
      <c r="D6" s="22"/>
      <c r="E6" s="141"/>
      <c r="F6" s="137"/>
      <c r="G6" s="22" t="s">
        <v>44</v>
      </c>
      <c r="H6" s="42">
        <f>'2020년 비지정후원 직간접비사용내역'!H6+'2020년 비지정후원 직간접비사용내역'!I6</f>
        <v>0</v>
      </c>
      <c r="I6" s="43">
        <f>H6/$H$31</f>
        <v>0</v>
      </c>
      <c r="J6" s="42">
        <f>'2020년 지정후원 직간접비사용내역'!H6+'2020년 지정후원 직간접비사용내역'!I6</f>
        <v>0</v>
      </c>
      <c r="K6" s="43">
        <f>J6/$J$31</f>
        <v>0</v>
      </c>
      <c r="L6" s="45"/>
    </row>
    <row r="7" spans="1:12" ht="19.5" customHeight="1">
      <c r="A7" s="13"/>
      <c r="B7" s="16"/>
      <c r="C7" s="21"/>
      <c r="D7" s="22"/>
      <c r="E7" s="141"/>
      <c r="F7" s="137"/>
      <c r="G7" s="22" t="s">
        <v>45</v>
      </c>
      <c r="H7" s="42">
        <f>'2020년 비지정후원 직간접비사용내역'!H7+'2020년 비지정후원 직간접비사용내역'!I7</f>
        <v>0</v>
      </c>
      <c r="I7" s="43">
        <f aca="true" t="shared" si="0" ref="I7:I29">H7/$H$31</f>
        <v>0</v>
      </c>
      <c r="J7" s="42">
        <f>'2020년 지정후원 직간접비사용내역'!H7+'2020년 지정후원 직간접비사용내역'!I7</f>
        <v>0</v>
      </c>
      <c r="K7" s="43">
        <f aca="true" t="shared" si="1" ref="K7:K29">J7/$J$31</f>
        <v>0</v>
      </c>
      <c r="L7" s="45"/>
    </row>
    <row r="8" spans="1:12" ht="19.5" customHeight="1" thickBot="1">
      <c r="A8" s="97" t="s">
        <v>12</v>
      </c>
      <c r="B8" s="46"/>
      <c r="C8" s="46">
        <f>C5+C6</f>
        <v>7341282</v>
      </c>
      <c r="D8" s="47"/>
      <c r="E8" s="141"/>
      <c r="F8" s="137"/>
      <c r="G8" s="22" t="s">
        <v>46</v>
      </c>
      <c r="H8" s="42">
        <f>'2020년 비지정후원 직간접비사용내역'!H8+'2020년 비지정후원 직간접비사용내역'!I8</f>
        <v>0</v>
      </c>
      <c r="I8" s="43">
        <f t="shared" si="0"/>
        <v>0</v>
      </c>
      <c r="J8" s="42">
        <f>'2020년 지정후원 직간접비사용내역'!H8+'2020년 지정후원 직간접비사용내역'!I8</f>
        <v>0</v>
      </c>
      <c r="K8" s="43">
        <f t="shared" si="1"/>
        <v>0</v>
      </c>
      <c r="L8" s="45"/>
    </row>
    <row r="9" spans="1:12" ht="19.5" customHeight="1">
      <c r="A9" s="108"/>
      <c r="B9" s="109"/>
      <c r="C9" s="102" t="s">
        <v>80</v>
      </c>
      <c r="D9" s="106">
        <v>34936599</v>
      </c>
      <c r="E9" s="141"/>
      <c r="F9" s="137"/>
      <c r="G9" s="22" t="s">
        <v>47</v>
      </c>
      <c r="H9" s="42">
        <f>'2020년 비지정후원 직간접비사용내역'!H9+'2020년 비지정후원 직간접비사용내역'!I9</f>
        <v>0</v>
      </c>
      <c r="I9" s="43">
        <f t="shared" si="0"/>
        <v>0</v>
      </c>
      <c r="J9" s="42">
        <f>'2020년 지정후원 직간접비사용내역'!H9+'2020년 지정후원 직간접비사용내역'!I9</f>
        <v>0</v>
      </c>
      <c r="K9" s="43">
        <f t="shared" si="1"/>
        <v>0</v>
      </c>
      <c r="L9" s="45"/>
    </row>
    <row r="10" spans="1:12" ht="19.5" customHeight="1">
      <c r="A10" s="75"/>
      <c r="B10" s="87"/>
      <c r="C10" s="91" t="s">
        <v>72</v>
      </c>
      <c r="D10" s="107">
        <v>1143750</v>
      </c>
      <c r="E10" s="141"/>
      <c r="F10" s="138"/>
      <c r="G10" s="22" t="s">
        <v>28</v>
      </c>
      <c r="H10" s="42">
        <f>'2020년 비지정후원 직간접비사용내역'!H10+'2020년 비지정후원 직간접비사용내역'!I10</f>
        <v>12000</v>
      </c>
      <c r="I10" s="43">
        <f t="shared" si="0"/>
        <v>0.014080540692762602</v>
      </c>
      <c r="J10" s="42">
        <f>'2020년 지정후원 직간접비사용내역'!H10+'2020년 지정후원 직간접비사용내역'!I10</f>
        <v>253400</v>
      </c>
      <c r="K10" s="43">
        <f t="shared" si="1"/>
        <v>0.006161941862783719</v>
      </c>
      <c r="L10" s="45"/>
    </row>
    <row r="11" spans="1:12" ht="19.5" customHeight="1">
      <c r="A11" s="75"/>
      <c r="B11" s="87"/>
      <c r="C11" s="91" t="s">
        <v>73</v>
      </c>
      <c r="D11" s="107">
        <v>0</v>
      </c>
      <c r="E11" s="141"/>
      <c r="F11" s="139" t="s">
        <v>8</v>
      </c>
      <c r="G11" s="22" t="s">
        <v>9</v>
      </c>
      <c r="H11" s="42">
        <f>'2020년 비지정후원 직간접비사용내역'!H11+'2020년 비지정후원 직간접비사용내역'!I11</f>
        <v>0</v>
      </c>
      <c r="I11" s="43">
        <f t="shared" si="0"/>
        <v>0</v>
      </c>
      <c r="J11" s="42">
        <f>'2020년 지정후원 직간접비사용내역'!H11+'2020년 지정후원 직간접비사용내역'!I11</f>
        <v>0</v>
      </c>
      <c r="K11" s="43">
        <f t="shared" si="1"/>
        <v>0</v>
      </c>
      <c r="L11" s="45"/>
    </row>
    <row r="12" spans="1:12" ht="19.5" customHeight="1">
      <c r="A12" s="75"/>
      <c r="B12" s="87"/>
      <c r="C12" s="91" t="s">
        <v>71</v>
      </c>
      <c r="D12" s="107">
        <v>850000</v>
      </c>
      <c r="E12" s="141"/>
      <c r="F12" s="137"/>
      <c r="G12" s="22" t="s">
        <v>48</v>
      </c>
      <c r="H12" s="42">
        <f>'2020년 비지정후원 직간접비사용내역'!H12+'2020년 비지정후원 직간접비사용내역'!I12</f>
        <v>0</v>
      </c>
      <c r="I12" s="43">
        <f t="shared" si="0"/>
        <v>0</v>
      </c>
      <c r="J12" s="42">
        <f>'2020년 지정후원 직간접비사용내역'!H12+'2020년 지정후원 직간접비사용내역'!I12</f>
        <v>0</v>
      </c>
      <c r="K12" s="43">
        <f t="shared" si="1"/>
        <v>0</v>
      </c>
      <c r="L12" s="45"/>
    </row>
    <row r="13" spans="1:12" ht="19.5" customHeight="1">
      <c r="A13" s="147" t="s">
        <v>64</v>
      </c>
      <c r="B13" s="117">
        <v>170748953</v>
      </c>
      <c r="C13" s="91" t="s">
        <v>75</v>
      </c>
      <c r="D13" s="107">
        <v>18857600</v>
      </c>
      <c r="E13" s="141"/>
      <c r="F13" s="138"/>
      <c r="G13" s="22" t="s">
        <v>49</v>
      </c>
      <c r="H13" s="42">
        <f>'2020년 비지정후원 직간접비사용내역'!H13+'2020년 비지정후원 직간접비사용내역'!I13</f>
        <v>0</v>
      </c>
      <c r="I13" s="43">
        <f t="shared" si="0"/>
        <v>0</v>
      </c>
      <c r="J13" s="42">
        <f>'2020년 지정후원 직간접비사용내역'!H13+'2020년 지정후원 직간접비사용내역'!I13</f>
        <v>0</v>
      </c>
      <c r="K13" s="43">
        <f t="shared" si="1"/>
        <v>0</v>
      </c>
      <c r="L13" s="45"/>
    </row>
    <row r="14" spans="1:12" ht="19.5" customHeight="1">
      <c r="A14" s="148"/>
      <c r="B14" s="118"/>
      <c r="C14" s="105" t="s">
        <v>74</v>
      </c>
      <c r="D14" s="105">
        <v>22197400</v>
      </c>
      <c r="E14" s="141"/>
      <c r="F14" s="139" t="s">
        <v>50</v>
      </c>
      <c r="G14" s="22" t="s">
        <v>10</v>
      </c>
      <c r="H14" s="42">
        <f>'2020년 비지정후원 직간접비사용내역'!H14+'2020년 비지정후원 직간접비사용내역'!I14</f>
        <v>0</v>
      </c>
      <c r="I14" s="43">
        <f t="shared" si="0"/>
        <v>0</v>
      </c>
      <c r="J14" s="42">
        <f>'2020년 지정후원 직간접비사용내역'!H14+'2020년 지정후원 직간접비사용내역'!I14</f>
        <v>0</v>
      </c>
      <c r="K14" s="43">
        <f t="shared" si="1"/>
        <v>0</v>
      </c>
      <c r="L14" s="45"/>
    </row>
    <row r="15" spans="1:12" ht="19.5" customHeight="1">
      <c r="A15" s="148" t="s">
        <v>65</v>
      </c>
      <c r="B15" s="115">
        <f>C8</f>
        <v>7341282</v>
      </c>
      <c r="C15" s="105" t="s">
        <v>81</v>
      </c>
      <c r="D15" s="105">
        <v>2895800</v>
      </c>
      <c r="E15" s="141"/>
      <c r="F15" s="137"/>
      <c r="G15" s="22" t="s">
        <v>51</v>
      </c>
      <c r="H15" s="42">
        <f>'2020년 비지정후원 직간접비사용내역'!H15+'2020년 비지정후원 직간접비사용내역'!I15</f>
        <v>94280</v>
      </c>
      <c r="I15" s="43">
        <f t="shared" si="0"/>
        <v>0.1106261147094715</v>
      </c>
      <c r="J15" s="42">
        <f>'2020년 지정후원 직간접비사용내역'!H15+'2020년 지정후원 직간접비사용내역'!I15</f>
        <v>0</v>
      </c>
      <c r="K15" s="43">
        <f t="shared" si="1"/>
        <v>0</v>
      </c>
      <c r="L15" s="45"/>
    </row>
    <row r="16" spans="1:12" ht="19.5" customHeight="1">
      <c r="A16" s="148"/>
      <c r="B16" s="116"/>
      <c r="C16" s="105" t="s">
        <v>84</v>
      </c>
      <c r="D16" s="105">
        <v>76290804</v>
      </c>
      <c r="E16" s="141"/>
      <c r="F16" s="137"/>
      <c r="G16" s="22" t="s">
        <v>4</v>
      </c>
      <c r="H16" s="42">
        <f>'2020년 비지정후원 직간접비사용내역'!H16+'2020년 비지정후원 직간접비사용내역'!I16</f>
        <v>0</v>
      </c>
      <c r="I16" s="43">
        <f t="shared" si="0"/>
        <v>0</v>
      </c>
      <c r="J16" s="42">
        <f>'2020년 지정후원 직간접비사용내역'!H16+'2020년 지정후원 직간접비사용내역'!I16</f>
        <v>0</v>
      </c>
      <c r="K16" s="43">
        <f t="shared" si="1"/>
        <v>0</v>
      </c>
      <c r="L16" s="45"/>
    </row>
    <row r="17" spans="1:12" ht="19.5" customHeight="1">
      <c r="A17" s="99" t="s">
        <v>66</v>
      </c>
      <c r="B17" s="87">
        <f>'2020년 비지정후원 직간접비사용내역'!H31+'2020년 비지정후원 직간접비사용내역'!I31+'2020년 지정후원 직간접비사용내역'!H31+'2020년 지정후원 직간접비사용내역'!I31</f>
        <v>41975640</v>
      </c>
      <c r="C17" s="105" t="s">
        <v>83</v>
      </c>
      <c r="D17" s="169">
        <v>13577000</v>
      </c>
      <c r="E17" s="141"/>
      <c r="F17" s="137"/>
      <c r="G17" s="22" t="s">
        <v>6</v>
      </c>
      <c r="H17" s="42">
        <f>'2020년 비지정후원 직간접비사용내역'!H17+'2020년 비지정후원 직간접비사용내역'!I17</f>
        <v>0</v>
      </c>
      <c r="I17" s="43">
        <f t="shared" si="0"/>
        <v>0</v>
      </c>
      <c r="J17" s="42">
        <f>'2020년 지정후원 직간접비사용내역'!H17+'2020년 지정후원 직간접비사용내역'!I17</f>
        <v>0</v>
      </c>
      <c r="K17" s="43">
        <f t="shared" si="1"/>
        <v>0</v>
      </c>
      <c r="L17" s="45"/>
    </row>
    <row r="18" spans="1:12" ht="19.5" customHeight="1">
      <c r="A18" s="104" t="s">
        <v>67</v>
      </c>
      <c r="B18" s="87">
        <f>B13+B15-B17</f>
        <v>136114595</v>
      </c>
      <c r="C18" s="87"/>
      <c r="D18" s="74"/>
      <c r="E18" s="141"/>
      <c r="F18" s="137"/>
      <c r="G18" s="22" t="s">
        <v>17</v>
      </c>
      <c r="H18" s="42">
        <f>'2020년 비지정후원 직간접비사용내역'!H18+'2020년 비지정후원 직간접비사용내역'!I18</f>
        <v>30000</v>
      </c>
      <c r="I18" s="43">
        <f t="shared" si="0"/>
        <v>0.035201351731906506</v>
      </c>
      <c r="J18" s="42">
        <f>'2020년 지정후원 직간접비사용내역'!H18+'2020년 지정후원 직간접비사용내역'!I18</f>
        <v>0</v>
      </c>
      <c r="K18" s="43">
        <f t="shared" si="1"/>
        <v>0</v>
      </c>
      <c r="L18" s="45"/>
    </row>
    <row r="19" spans="1:12" ht="19.5" customHeight="1">
      <c r="A19" s="149" t="s">
        <v>76</v>
      </c>
      <c r="B19" s="151" t="s">
        <v>77</v>
      </c>
      <c r="C19" s="151" t="s">
        <v>78</v>
      </c>
      <c r="D19" s="153" t="s">
        <v>79</v>
      </c>
      <c r="E19" s="142"/>
      <c r="F19" s="138"/>
      <c r="G19" s="22" t="s">
        <v>27</v>
      </c>
      <c r="H19" s="42">
        <f>'2020년 비지정후원 직간접비사용내역'!H19+'2020년 비지정후원 직간접비사용내역'!I19</f>
        <v>0</v>
      </c>
      <c r="I19" s="43">
        <f t="shared" si="0"/>
        <v>0</v>
      </c>
      <c r="J19" s="42">
        <f>'2020년 지정후원 직간접비사용내역'!H19+'2020년 지정후원 직간접비사용내역'!I19</f>
        <v>0</v>
      </c>
      <c r="K19" s="43">
        <f t="shared" si="1"/>
        <v>0</v>
      </c>
      <c r="L19" s="45"/>
    </row>
    <row r="20" spans="1:12" ht="19.5" customHeight="1">
      <c r="A20" s="150"/>
      <c r="B20" s="152"/>
      <c r="C20" s="152"/>
      <c r="D20" s="154"/>
      <c r="E20" s="143" t="s">
        <v>59</v>
      </c>
      <c r="F20" s="145" t="s">
        <v>18</v>
      </c>
      <c r="G20" s="22" t="s">
        <v>18</v>
      </c>
      <c r="H20" s="42">
        <f>'2020년 비지정후원 직간접비사용내역'!H20+'2020년 비지정후원 직간접비사용내역'!I20</f>
        <v>0</v>
      </c>
      <c r="I20" s="43">
        <f t="shared" si="0"/>
        <v>0</v>
      </c>
      <c r="J20" s="42">
        <f>'2020년 지정후원 직간접비사용내역'!H20+'2020년 지정후원 직간접비사용내역'!I20</f>
        <v>35500000</v>
      </c>
      <c r="K20" s="43">
        <f t="shared" si="1"/>
        <v>0.863255470121634</v>
      </c>
      <c r="L20" s="45"/>
    </row>
    <row r="21" spans="1:12" ht="19.5" customHeight="1">
      <c r="A21" s="93" t="s">
        <v>38</v>
      </c>
      <c r="B21" s="100">
        <f>C5</f>
        <v>5002969</v>
      </c>
      <c r="C21" s="100">
        <f>'2020년 비지정후원 직간접비사용내역'!H31+'2020년 비지정후원 직간접비사용내역'!I31</f>
        <v>852240</v>
      </c>
      <c r="D21" s="101">
        <f aca="true" t="shared" si="2" ref="D21:D29">D9+B21-C21</f>
        <v>39087328</v>
      </c>
      <c r="E21" s="141"/>
      <c r="F21" s="146"/>
      <c r="G21" s="22" t="s">
        <v>25</v>
      </c>
      <c r="H21" s="42">
        <f>'2020년 비지정후원 직간접비사용내역'!H21+'2020년 비지정후원 직간접비사용내역'!I21</f>
        <v>0</v>
      </c>
      <c r="I21" s="43">
        <f t="shared" si="0"/>
        <v>0</v>
      </c>
      <c r="J21" s="42">
        <f>'2020년 지정후원 직간접비사용내역'!H21+'2020년 지정후원 직간접비사용내역'!I21</f>
        <v>0</v>
      </c>
      <c r="K21" s="43">
        <f t="shared" si="1"/>
        <v>0</v>
      </c>
      <c r="L21" s="45"/>
    </row>
    <row r="22" spans="1:12" ht="19.5" customHeight="1">
      <c r="A22" s="94" t="s">
        <v>72</v>
      </c>
      <c r="B22" s="87">
        <v>170000</v>
      </c>
      <c r="C22" s="87">
        <v>253400</v>
      </c>
      <c r="D22" s="74">
        <f t="shared" si="2"/>
        <v>1060350</v>
      </c>
      <c r="E22" s="144"/>
      <c r="F22" s="142"/>
      <c r="G22" s="22" t="s">
        <v>11</v>
      </c>
      <c r="H22" s="42">
        <f>'2020년 비지정후원 직간접비사용내역'!H22+'2020년 비지정후원 직간접비사용내역'!I22</f>
        <v>0</v>
      </c>
      <c r="I22" s="43">
        <f t="shared" si="0"/>
        <v>0</v>
      </c>
      <c r="J22" s="42">
        <f>'2020년 지정후원 직간접비사용내역'!H22+'2020년 지정후원 직간접비사용내역'!I22</f>
        <v>0</v>
      </c>
      <c r="K22" s="43">
        <f t="shared" si="1"/>
        <v>0</v>
      </c>
      <c r="L22" s="45"/>
    </row>
    <row r="23" spans="1:12" ht="19.5" customHeight="1">
      <c r="A23" s="94" t="s">
        <v>42</v>
      </c>
      <c r="B23" s="96">
        <v>170000</v>
      </c>
      <c r="C23" s="96">
        <v>170000</v>
      </c>
      <c r="D23" s="74">
        <f t="shared" si="2"/>
        <v>0</v>
      </c>
      <c r="E23" s="143" t="s">
        <v>60</v>
      </c>
      <c r="F23" s="145" t="s">
        <v>50</v>
      </c>
      <c r="G23" s="22" t="s">
        <v>5</v>
      </c>
      <c r="H23" s="42">
        <f>'2020년 비지정후원 직간접비사용내역'!H23+'2020년 비지정후원 직간접비사용내역'!I23</f>
        <v>0</v>
      </c>
      <c r="I23" s="43">
        <f t="shared" si="0"/>
        <v>0</v>
      </c>
      <c r="J23" s="42">
        <f>'2020년 지정후원 직간접비사용내역'!H23+'2020년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71</v>
      </c>
      <c r="B24" s="103">
        <v>0</v>
      </c>
      <c r="C24" s="103">
        <v>0</v>
      </c>
      <c r="D24" s="74">
        <f t="shared" si="2"/>
        <v>850000</v>
      </c>
      <c r="E24" s="141"/>
      <c r="F24" s="146"/>
      <c r="G24" s="22" t="s">
        <v>3</v>
      </c>
      <c r="H24" s="42">
        <f>'2020년 비지정후원 직간접비사용내역'!H24+'2020년 비지정후원 직간접비사용내역'!I24</f>
        <v>204500</v>
      </c>
      <c r="I24" s="43">
        <f t="shared" si="0"/>
        <v>0.239955880972496</v>
      </c>
      <c r="J24" s="42">
        <f>'2020년 지정후원 직간접비사용내역'!H24+'2020년 지정후원 직간접비사용내역'!I24</f>
        <v>0</v>
      </c>
      <c r="K24" s="43">
        <f t="shared" si="1"/>
        <v>0</v>
      </c>
      <c r="L24" s="45"/>
    </row>
    <row r="25" spans="1:12" ht="19.5" customHeight="1">
      <c r="A25" s="99" t="s">
        <v>75</v>
      </c>
      <c r="B25" s="87">
        <v>6632</v>
      </c>
      <c r="C25" s="87">
        <v>5200000</v>
      </c>
      <c r="D25" s="74">
        <f t="shared" si="2"/>
        <v>13664232</v>
      </c>
      <c r="E25" s="141"/>
      <c r="F25" s="146"/>
      <c r="G25" s="22" t="s">
        <v>26</v>
      </c>
      <c r="H25" s="42">
        <f>'2020년 비지정후원 직간접비사용내역'!H25+'2020년 비지정후원 직간접비사용내역'!I25</f>
        <v>0</v>
      </c>
      <c r="I25" s="43">
        <f t="shared" si="0"/>
        <v>0</v>
      </c>
      <c r="J25" s="42">
        <f>'2020년 지정후원 직간접비사용내역'!H25+'2020년 지정후원 직간접비사용내역'!I25</f>
        <v>0</v>
      </c>
      <c r="K25" s="43">
        <f t="shared" si="1"/>
        <v>0</v>
      </c>
      <c r="L25" s="45"/>
    </row>
    <row r="26" spans="1:12" ht="19.5" customHeight="1">
      <c r="A26" s="99" t="s">
        <v>74</v>
      </c>
      <c r="B26" s="87">
        <v>1982458</v>
      </c>
      <c r="C26" s="87">
        <v>0</v>
      </c>
      <c r="D26" s="74">
        <f t="shared" si="2"/>
        <v>24179858</v>
      </c>
      <c r="E26" s="141"/>
      <c r="F26" s="146"/>
      <c r="G26" s="22" t="s">
        <v>23</v>
      </c>
      <c r="H26" s="42">
        <f>'2020년 비지정후원 직간접비사용내역'!H26+'2020년 비지정후원 직간접비사용내역'!I26</f>
        <v>45500</v>
      </c>
      <c r="I26" s="43">
        <f t="shared" si="0"/>
        <v>0.053388716793391536</v>
      </c>
      <c r="J26" s="42">
        <f>'2020년 지정후원 직간접비사용내역'!H26+'2020년 지정후원 직간접비사용내역'!I26</f>
        <v>0</v>
      </c>
      <c r="K26" s="43">
        <f t="shared" si="1"/>
        <v>0</v>
      </c>
      <c r="L26" s="45"/>
    </row>
    <row r="27" spans="1:12" ht="19.5" customHeight="1">
      <c r="A27" s="92" t="s">
        <v>81</v>
      </c>
      <c r="B27" s="103">
        <v>0</v>
      </c>
      <c r="C27" s="103">
        <v>0</v>
      </c>
      <c r="D27" s="74">
        <f t="shared" si="2"/>
        <v>2895800</v>
      </c>
      <c r="E27" s="141"/>
      <c r="F27" s="146"/>
      <c r="G27" s="22" t="s">
        <v>24</v>
      </c>
      <c r="H27" s="42">
        <f>'2020년 비지정후원 직간접비사용내역'!H27+'2020년 비지정후원 직간접비사용내역'!I27</f>
        <v>0</v>
      </c>
      <c r="I27" s="43">
        <f t="shared" si="0"/>
        <v>0</v>
      </c>
      <c r="J27" s="42">
        <f>'2020년 지정후원 직간접비사용내역'!H27+'2020년 지정후원 직간접비사용내역'!I27</f>
        <v>0</v>
      </c>
      <c r="K27" s="43">
        <f t="shared" si="1"/>
        <v>0</v>
      </c>
      <c r="L27" s="45"/>
    </row>
    <row r="28" spans="1:12" ht="19.5" customHeight="1">
      <c r="A28" s="110" t="s">
        <v>84</v>
      </c>
      <c r="B28" s="111">
        <v>8294</v>
      </c>
      <c r="C28" s="111">
        <v>35500000</v>
      </c>
      <c r="D28" s="112">
        <f t="shared" si="2"/>
        <v>40799098</v>
      </c>
      <c r="E28" s="141"/>
      <c r="F28" s="142"/>
      <c r="G28" s="22" t="s">
        <v>53</v>
      </c>
      <c r="H28" s="42">
        <f>'2020년 비지정후원 직간접비사용내역'!H28+'2020년 비지정후원 직간접비사용내역'!I28</f>
        <v>0</v>
      </c>
      <c r="I28" s="43">
        <f t="shared" si="0"/>
        <v>0</v>
      </c>
      <c r="J28" s="42">
        <f>'2020년 지정후원 직간접비사용내역'!H28+'2020년 지정후원 직간접비사용내역'!I28</f>
        <v>0</v>
      </c>
      <c r="K28" s="43">
        <f t="shared" si="1"/>
        <v>0</v>
      </c>
      <c r="L28" s="45"/>
    </row>
    <row r="29" spans="1:12" ht="19.5" customHeight="1">
      <c r="A29" s="113" t="s">
        <v>83</v>
      </c>
      <c r="B29" s="114">
        <v>929</v>
      </c>
      <c r="C29" s="114">
        <v>0</v>
      </c>
      <c r="D29" s="112">
        <f t="shared" si="2"/>
        <v>13577929</v>
      </c>
      <c r="E29" s="141"/>
      <c r="F29" s="53" t="s">
        <v>56</v>
      </c>
      <c r="G29" s="26" t="s">
        <v>54</v>
      </c>
      <c r="H29" s="42">
        <f>'2020년 비지정후원 직간접비사용내역'!H29+'2020년 비지정후원 직간접비사용내역'!I29</f>
        <v>465960</v>
      </c>
      <c r="I29" s="43">
        <f t="shared" si="0"/>
        <v>0.5467473950999718</v>
      </c>
      <c r="J29" s="42">
        <f>'2020년 지정후원 직간접비사용내역'!H29+'2020년 지정후원 직간접비사용내역'!I29</f>
        <v>5200000</v>
      </c>
      <c r="K29" s="43">
        <f t="shared" si="1"/>
        <v>0.12644868858119707</v>
      </c>
      <c r="L29" s="45"/>
    </row>
    <row r="30" spans="1:12" ht="19.5" customHeight="1">
      <c r="A30" s="133">
        <f>SUM(D21:D29)</f>
        <v>136114595</v>
      </c>
      <c r="B30" s="134"/>
      <c r="C30" s="134"/>
      <c r="D30" s="135"/>
      <c r="E30" s="144"/>
      <c r="F30" s="53" t="s">
        <v>57</v>
      </c>
      <c r="G30" s="26" t="s">
        <v>42</v>
      </c>
      <c r="H30" s="42">
        <f>'2020년 비지정후원 직간접비사용내역'!H30+'2020년 비지정후원 직간접비사용내역'!I30</f>
        <v>0</v>
      </c>
      <c r="I30" s="43">
        <f>H30/$H$31</f>
        <v>0</v>
      </c>
      <c r="J30" s="42">
        <f>'2020년 지정후원 직간접비사용내역'!H30+'2020년 지정후원 직간접비사용내역'!I30</f>
        <v>170000</v>
      </c>
      <c r="K30" s="43">
        <f>J30/$J$31</f>
        <v>0.004133899434385289</v>
      </c>
      <c r="L30" s="45"/>
    </row>
    <row r="31" spans="1:12" ht="14.25" thickBot="1">
      <c r="A31" s="88"/>
      <c r="B31" s="89"/>
      <c r="C31" s="89"/>
      <c r="D31" s="90"/>
      <c r="E31" s="130" t="s">
        <v>41</v>
      </c>
      <c r="F31" s="131"/>
      <c r="G31" s="132"/>
      <c r="H31" s="48">
        <f>SUM(H5:H30)</f>
        <v>852240</v>
      </c>
      <c r="I31" s="49">
        <f>SUM(H5:H10,H14:H18,H22:H30)/$H$31</f>
        <v>1</v>
      </c>
      <c r="J31" s="48">
        <f>SUM(J5:J30)</f>
        <v>41123400</v>
      </c>
      <c r="K31" s="49">
        <f>SUM(J5:J10,J14:J18,J22:J30)/$J$31</f>
        <v>0.13674452987836608</v>
      </c>
      <c r="L31" s="50"/>
    </row>
  </sheetData>
  <sheetProtection/>
  <mergeCells count="24">
    <mergeCell ref="A19:A20"/>
    <mergeCell ref="B19:B20"/>
    <mergeCell ref="C19:C20"/>
    <mergeCell ref="D19:D20"/>
    <mergeCell ref="E23:E30"/>
    <mergeCell ref="F23:F28"/>
    <mergeCell ref="E31:G31"/>
    <mergeCell ref="A30:D30"/>
    <mergeCell ref="F5:F10"/>
    <mergeCell ref="F11:F13"/>
    <mergeCell ref="F14:F19"/>
    <mergeCell ref="E5:E19"/>
    <mergeCell ref="E20:E22"/>
    <mergeCell ref="F20:F22"/>
    <mergeCell ref="A13:A14"/>
    <mergeCell ref="A15:A16"/>
    <mergeCell ref="B15:B16"/>
    <mergeCell ref="B13:B14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29" sqref="J29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19" t="s">
        <v>0</v>
      </c>
      <c r="B3" s="120"/>
      <c r="C3" s="120"/>
      <c r="D3" s="163"/>
      <c r="E3" s="128" t="s">
        <v>2</v>
      </c>
      <c r="F3" s="128"/>
      <c r="G3" s="128"/>
      <c r="H3" s="128"/>
      <c r="I3" s="129"/>
      <c r="J3" s="164" t="s">
        <v>15</v>
      </c>
    </row>
    <row r="4" spans="1:10" ht="20.25" customHeight="1" thickBot="1">
      <c r="A4" s="122" t="s">
        <v>13</v>
      </c>
      <c r="B4" s="123"/>
      <c r="C4" s="51" t="s">
        <v>14</v>
      </c>
      <c r="D4" s="6" t="s">
        <v>15</v>
      </c>
      <c r="E4" s="130" t="s">
        <v>13</v>
      </c>
      <c r="F4" s="131"/>
      <c r="G4" s="132"/>
      <c r="H4" s="7" t="s">
        <v>20</v>
      </c>
      <c r="I4" s="8" t="s">
        <v>21</v>
      </c>
      <c r="J4" s="165"/>
    </row>
    <row r="5" spans="1:10" ht="19.5" customHeight="1">
      <c r="A5" s="52" t="s">
        <v>1</v>
      </c>
      <c r="B5" s="60" t="s">
        <v>38</v>
      </c>
      <c r="C5" s="59">
        <v>4995000</v>
      </c>
      <c r="D5" s="11"/>
      <c r="E5" s="160" t="s">
        <v>55</v>
      </c>
      <c r="F5" s="16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91</v>
      </c>
      <c r="C6" s="63">
        <v>7969</v>
      </c>
      <c r="D6" s="11"/>
      <c r="E6" s="156"/>
      <c r="F6" s="146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56"/>
      <c r="F7" s="146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56"/>
      <c r="F8" s="146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56"/>
      <c r="F9" s="146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56"/>
      <c r="F10" s="142"/>
      <c r="G10" s="22" t="s">
        <v>28</v>
      </c>
      <c r="H10" s="70">
        <v>12000</v>
      </c>
      <c r="I10" s="68">
        <v>0</v>
      </c>
      <c r="J10" s="24" t="s">
        <v>96</v>
      </c>
    </row>
    <row r="11" spans="1:10" ht="19.5" customHeight="1">
      <c r="A11" s="13"/>
      <c r="B11" s="64"/>
      <c r="C11" s="61"/>
      <c r="D11" s="22"/>
      <c r="E11" s="156"/>
      <c r="F11" s="139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56"/>
      <c r="F12" s="137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56"/>
      <c r="F13" s="138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56"/>
      <c r="F14" s="139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56"/>
      <c r="F15" s="137"/>
      <c r="G15" s="22" t="s">
        <v>51</v>
      </c>
      <c r="H15" s="67">
        <v>94280</v>
      </c>
      <c r="I15" s="68">
        <v>0</v>
      </c>
      <c r="J15" s="24" t="s">
        <v>97</v>
      </c>
    </row>
    <row r="16" spans="1:10" ht="19.5" customHeight="1">
      <c r="A16" s="13"/>
      <c r="B16" s="17"/>
      <c r="C16" s="17"/>
      <c r="D16" s="22"/>
      <c r="E16" s="156"/>
      <c r="F16" s="137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56"/>
      <c r="F17" s="137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56"/>
      <c r="F18" s="137"/>
      <c r="G18" s="22" t="s">
        <v>17</v>
      </c>
      <c r="H18" s="67">
        <v>30000</v>
      </c>
      <c r="I18" s="68">
        <v>0</v>
      </c>
      <c r="J18" s="24" t="s">
        <v>98</v>
      </c>
    </row>
    <row r="19" spans="1:10" ht="19.5" customHeight="1">
      <c r="A19" s="13"/>
      <c r="B19" s="17"/>
      <c r="C19" s="17"/>
      <c r="D19" s="22"/>
      <c r="E19" s="161"/>
      <c r="F19" s="138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56" t="s">
        <v>52</v>
      </c>
      <c r="F20" s="139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56"/>
      <c r="F21" s="137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1"/>
      <c r="F22" s="138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55" t="s">
        <v>19</v>
      </c>
      <c r="F23" s="139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56"/>
      <c r="F24" s="137"/>
      <c r="G24" s="22" t="s">
        <v>3</v>
      </c>
      <c r="H24" s="67">
        <v>204500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56"/>
      <c r="F25" s="137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56"/>
      <c r="F26" s="137"/>
      <c r="G26" s="22" t="s">
        <v>23</v>
      </c>
      <c r="H26" s="67">
        <v>45500</v>
      </c>
      <c r="I26" s="68">
        <v>0</v>
      </c>
      <c r="J26" s="24" t="s">
        <v>99</v>
      </c>
    </row>
    <row r="27" spans="1:10" ht="19.5" customHeight="1">
      <c r="A27" s="13"/>
      <c r="B27" s="17"/>
      <c r="C27" s="17"/>
      <c r="D27" s="22"/>
      <c r="E27" s="156"/>
      <c r="F27" s="137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56"/>
      <c r="F28" s="138"/>
      <c r="G28" s="22" t="s">
        <v>53</v>
      </c>
      <c r="H28" s="67"/>
      <c r="I28" s="68">
        <v>0</v>
      </c>
      <c r="J28" s="80"/>
    </row>
    <row r="29" spans="1:10" ht="19.5" customHeight="1">
      <c r="A29" s="13"/>
      <c r="B29" s="17"/>
      <c r="C29" s="17"/>
      <c r="D29" s="22"/>
      <c r="E29" s="156"/>
      <c r="F29" s="53" t="s">
        <v>61</v>
      </c>
      <c r="G29" s="22" t="s">
        <v>54</v>
      </c>
      <c r="H29" s="67">
        <v>465960</v>
      </c>
      <c r="I29" s="68">
        <v>0</v>
      </c>
      <c r="J29" s="81"/>
    </row>
    <row r="30" spans="1:10" ht="19.5" customHeight="1" thickBot="1">
      <c r="A30" s="58"/>
      <c r="B30" s="28"/>
      <c r="C30" s="28"/>
      <c r="D30" s="26"/>
      <c r="E30" s="157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5002969</v>
      </c>
      <c r="D31" s="31"/>
      <c r="E31" s="54"/>
      <c r="F31" s="158" t="s">
        <v>22</v>
      </c>
      <c r="G31" s="159"/>
      <c r="H31" s="32">
        <f>SUM(H5:H30)</f>
        <v>852240</v>
      </c>
      <c r="I31" s="33">
        <f>SUM(I5:I30)</f>
        <v>0</v>
      </c>
      <c r="J31" s="34"/>
      <c r="L31" s="35"/>
      <c r="M31" s="35"/>
    </row>
    <row r="32" spans="6:10" ht="27" customHeight="1" thickBot="1">
      <c r="F32" s="158" t="s">
        <v>63</v>
      </c>
      <c r="G32" s="159"/>
      <c r="H32" s="82">
        <f>H31/(H31+I31)</f>
        <v>1</v>
      </c>
      <c r="I32" s="83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B20" sqref="B20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90</v>
      </c>
    </row>
    <row r="3" spans="1:10" ht="20.25" customHeight="1">
      <c r="A3" s="119" t="s">
        <v>0</v>
      </c>
      <c r="B3" s="120"/>
      <c r="C3" s="120"/>
      <c r="D3" s="163"/>
      <c r="E3" s="128" t="s">
        <v>2</v>
      </c>
      <c r="F3" s="128"/>
      <c r="G3" s="128"/>
      <c r="H3" s="128"/>
      <c r="I3" s="129"/>
      <c r="J3" s="164" t="s">
        <v>15</v>
      </c>
    </row>
    <row r="4" spans="1:10" ht="20.25" customHeight="1" thickBot="1">
      <c r="A4" s="122" t="s">
        <v>13</v>
      </c>
      <c r="B4" s="123"/>
      <c r="C4" s="5" t="s">
        <v>14</v>
      </c>
      <c r="D4" s="6" t="s">
        <v>15</v>
      </c>
      <c r="E4" s="130" t="s">
        <v>13</v>
      </c>
      <c r="F4" s="131"/>
      <c r="G4" s="132"/>
      <c r="H4" s="7" t="s">
        <v>20</v>
      </c>
      <c r="I4" s="8" t="s">
        <v>21</v>
      </c>
      <c r="J4" s="165"/>
    </row>
    <row r="5" spans="1:10" ht="19.5" customHeight="1">
      <c r="A5" s="52" t="s">
        <v>1</v>
      </c>
      <c r="B5" s="9" t="s">
        <v>42</v>
      </c>
      <c r="C5" s="76">
        <v>170000</v>
      </c>
      <c r="D5" s="78"/>
      <c r="E5" s="160" t="s">
        <v>55</v>
      </c>
      <c r="F5" s="162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6" t="s">
        <v>70</v>
      </c>
      <c r="C6" s="77">
        <v>170000</v>
      </c>
      <c r="D6" s="78"/>
      <c r="E6" s="156"/>
      <c r="F6" s="146"/>
      <c r="G6" s="22" t="s">
        <v>44</v>
      </c>
      <c r="H6" s="67">
        <v>0</v>
      </c>
      <c r="I6" s="68">
        <v>0</v>
      </c>
      <c r="J6" s="24"/>
    </row>
    <row r="7" spans="1:10" ht="16.5">
      <c r="A7" s="84"/>
      <c r="B7" s="167" t="s">
        <v>82</v>
      </c>
      <c r="C7" s="17">
        <v>1978000</v>
      </c>
      <c r="D7" s="85"/>
      <c r="E7" s="156"/>
      <c r="F7" s="146"/>
      <c r="G7" s="22" t="s">
        <v>45</v>
      </c>
      <c r="H7" s="67">
        <v>0</v>
      </c>
      <c r="I7" s="68">
        <v>0</v>
      </c>
      <c r="J7" s="24"/>
    </row>
    <row r="8" spans="1:10" ht="16.5">
      <c r="A8" s="84"/>
      <c r="B8" s="167" t="s">
        <v>92</v>
      </c>
      <c r="C8" s="17">
        <v>929</v>
      </c>
      <c r="D8" s="85"/>
      <c r="E8" s="156"/>
      <c r="F8" s="146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7" t="s">
        <v>93</v>
      </c>
      <c r="C9" s="59">
        <v>6632</v>
      </c>
      <c r="D9" s="86"/>
      <c r="E9" s="156"/>
      <c r="F9" s="146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7" t="s">
        <v>94</v>
      </c>
      <c r="C10" s="63">
        <v>8294</v>
      </c>
      <c r="D10" s="22"/>
      <c r="E10" s="156"/>
      <c r="F10" s="142"/>
      <c r="G10" s="22" t="s">
        <v>28</v>
      </c>
      <c r="H10" s="67">
        <v>253400</v>
      </c>
      <c r="I10" s="68">
        <v>0</v>
      </c>
      <c r="J10" s="24" t="s">
        <v>100</v>
      </c>
    </row>
    <row r="11" spans="1:10" ht="19.5" customHeight="1">
      <c r="A11" s="13"/>
      <c r="B11" s="167" t="s">
        <v>95</v>
      </c>
      <c r="C11" s="168">
        <v>4458</v>
      </c>
      <c r="D11" s="22"/>
      <c r="E11" s="156"/>
      <c r="F11" s="139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73"/>
      <c r="C12" s="73"/>
      <c r="D12" s="22"/>
      <c r="E12" s="156"/>
      <c r="F12" s="137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56"/>
      <c r="F13" s="137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56"/>
      <c r="F14" s="139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56"/>
      <c r="F15" s="137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56"/>
      <c r="F16" s="137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56"/>
      <c r="F17" s="137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56"/>
      <c r="F18" s="137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61"/>
      <c r="F19" s="138"/>
      <c r="G19" s="22" t="s">
        <v>27</v>
      </c>
      <c r="H19" s="67">
        <v>0</v>
      </c>
      <c r="I19" s="68">
        <v>0</v>
      </c>
      <c r="J19" s="79"/>
    </row>
    <row r="20" spans="1:10" ht="19.5" customHeight="1">
      <c r="A20" s="13"/>
      <c r="B20" s="17"/>
      <c r="C20" s="17"/>
      <c r="D20" s="22"/>
      <c r="E20" s="156" t="s">
        <v>52</v>
      </c>
      <c r="F20" s="139" t="s">
        <v>18</v>
      </c>
      <c r="G20" s="22" t="s">
        <v>18</v>
      </c>
      <c r="H20" s="67">
        <v>0</v>
      </c>
      <c r="I20" s="68">
        <v>35500000</v>
      </c>
      <c r="J20" s="24" t="s">
        <v>101</v>
      </c>
    </row>
    <row r="21" spans="1:10" ht="19.5" customHeight="1">
      <c r="A21" s="13"/>
      <c r="B21" s="17"/>
      <c r="C21" s="17"/>
      <c r="D21" s="22"/>
      <c r="E21" s="156"/>
      <c r="F21" s="137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61"/>
      <c r="F22" s="138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55" t="s">
        <v>19</v>
      </c>
      <c r="F23" s="139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56"/>
      <c r="F24" s="137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56"/>
      <c r="F25" s="137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56"/>
      <c r="F26" s="137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56"/>
      <c r="F27" s="137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56"/>
      <c r="F28" s="138"/>
      <c r="G28" s="22" t="s">
        <v>53</v>
      </c>
      <c r="H28" s="68">
        <v>0</v>
      </c>
      <c r="I28" s="68">
        <v>0</v>
      </c>
      <c r="J28" s="24"/>
    </row>
    <row r="29" spans="1:10" ht="19.5" customHeight="1">
      <c r="A29" s="13"/>
      <c r="B29" s="17"/>
      <c r="C29" s="17"/>
      <c r="D29" s="22"/>
      <c r="E29" s="156"/>
      <c r="F29" s="53" t="s">
        <v>61</v>
      </c>
      <c r="G29" s="22" t="s">
        <v>54</v>
      </c>
      <c r="H29" s="67">
        <v>5200000</v>
      </c>
      <c r="I29" s="68">
        <v>0</v>
      </c>
      <c r="J29" s="24" t="s">
        <v>102</v>
      </c>
    </row>
    <row r="30" spans="1:10" ht="19.5" customHeight="1" thickBot="1">
      <c r="A30" s="27"/>
      <c r="B30" s="28"/>
      <c r="C30" s="28"/>
      <c r="D30" s="26"/>
      <c r="E30" s="157"/>
      <c r="F30" s="57" t="s">
        <v>62</v>
      </c>
      <c r="G30" s="56" t="s">
        <v>42</v>
      </c>
      <c r="H30" s="71">
        <v>170000</v>
      </c>
      <c r="I30" s="72">
        <v>0</v>
      </c>
      <c r="J30" s="55" t="s">
        <v>69</v>
      </c>
    </row>
    <row r="31" spans="1:13" ht="27" customHeight="1" thickBot="1">
      <c r="A31" s="29" t="s">
        <v>12</v>
      </c>
      <c r="B31" s="30"/>
      <c r="C31" s="30">
        <f>SUM(C5:C30)</f>
        <v>2338313</v>
      </c>
      <c r="D31" s="31"/>
      <c r="E31" s="54"/>
      <c r="F31" s="158" t="s">
        <v>22</v>
      </c>
      <c r="G31" s="159"/>
      <c r="H31" s="32">
        <f>SUM(H5:H30)</f>
        <v>5623400</v>
      </c>
      <c r="I31" s="33">
        <f>SUM(I5:I30)</f>
        <v>35500000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2020-07-06T06:45:06Z</cp:lastPrinted>
  <dcterms:created xsi:type="dcterms:W3CDTF">2004-08-24T01:54:40Z</dcterms:created>
  <dcterms:modified xsi:type="dcterms:W3CDTF">2020-07-06T06:50:15Z</dcterms:modified>
  <cp:category/>
  <cp:version/>
  <cp:contentType/>
  <cp:contentStatus/>
</cp:coreProperties>
</file>