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12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12월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<sst xmlns="http://schemas.openxmlformats.org/spreadsheetml/2006/main" count="176" uniqueCount="84">
  <si>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</si>
  <si>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</si>
  <si>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</si>
  <si>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</si>
  <si>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</si>
  <si>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</si>
  <si>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</si>
  <si>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</si>
  <si>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</si>
  <si>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</si>
  <si>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</si>
  <si>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</si>
  <si>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</si>
  <si>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</si>
  <si>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</si>
  <si>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</si>
  <si>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</si>
  <si>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</si>
  <si>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</si>
  <si>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</si>
  <si>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</si>
  <si>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</si>
  <si>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</si>
  <si>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</si>
  <si>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</si>
  <si>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</si>
  <si>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</si>
  <si>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</si>
  <si>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</si>
  <si>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</si>
  <si>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</si>
  <si>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</si>
  <si>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</si>
  <si>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</si>
  <si>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</si>
  <si>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</si>
  <si>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</si>
  <si>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</si>
  <si>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</si>
  <si>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</si>
  <si>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</si>
  <si>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</si>
  <si>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</si>
  <si>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</si>
  <si>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</si>
  <si>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</si>
  <si>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</si>
  <si>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</si>
  <si>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</si>
  <si>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</si>
  <si>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</si>
  <si>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</si>
  <si>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</si>
  <si>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</si>
  <si>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</si>
  <si>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</si>
  <si>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</si>
  <si>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</si>
  <si>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</si>
  <si>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</si>
  <si>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</si>
  <si>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</si>
  <si>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</si>
  <si>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</si>
  <si>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</si>
  <si>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</si>
  <si>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</si>
  <si>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</si>
  <si>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</si>
  <si>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</si>
  <si>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</si>
  <si>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</si>
  <si>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</si>
  <si>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</si>
  <si>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이무</t>
    </r>
    <r>
      <rPr>
        <sz val="8"/>
        <rFont val="맑은 고딕"/>
        <family val="3"/>
      </rPr>
      <t>○, 김태○, 임송○</t>
    </r>
  </si>
  <si>
    <t>2017년도 12월 바다의별 지정후원금 사용내역(직,간접비)</t>
  </si>
  <si>
    <t>2017. 12. 31일 기준 (단위 : 원)</t>
  </si>
  <si>
    <t>2017년도 12월 바다의별 비지정후원금 사용내역(직,간접비)</t>
  </si>
  <si>
    <t>2017년 12월 바다의별 후원금 결산서</t>
  </si>
  <si>
    <t>성탄선물구입</t>
  </si>
  <si>
    <t>사무실컴퓨터, 모니터구입</t>
  </si>
  <si>
    <t>조리실, 화장실난방수리</t>
  </si>
  <si>
    <t>아쿠아이자반납</t>
  </si>
  <si>
    <t>하********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</si>
</sst>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6" t="s">
        <v>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ht="18.75" customHeight="1" thickBot="1">
      <c r="L2" s="4" t="s">
        <v>76</v>
      </c>
    </row>
    <row r="3" spans="1:12" ht="16.5" customHeight="1">
      <c r="A3" s="139" t="s">
        <v>29</v>
      </c>
      <c r="B3" s="140"/>
      <c r="C3" s="140"/>
      <c r="D3" s="141"/>
      <c r="E3" s="147" t="s">
        <v>30</v>
      </c>
      <c r="F3" s="148"/>
      <c r="G3" s="148"/>
      <c r="H3" s="148"/>
      <c r="I3" s="148"/>
      <c r="J3" s="148"/>
      <c r="K3" s="149"/>
      <c r="L3" s="144" t="s">
        <v>31</v>
      </c>
    </row>
    <row r="4" spans="1:12" ht="16.5" customHeight="1" thickBot="1">
      <c r="A4" s="142" t="s">
        <v>32</v>
      </c>
      <c r="B4" s="143"/>
      <c r="C4" s="5" t="s">
        <v>33</v>
      </c>
      <c r="D4" s="6" t="s">
        <v>31</v>
      </c>
      <c r="E4" s="132" t="s">
        <v>32</v>
      </c>
      <c r="F4" s="133"/>
      <c r="G4" s="134"/>
      <c r="H4" s="43" t="s">
        <v>34</v>
      </c>
      <c r="I4" s="44" t="s">
        <v>35</v>
      </c>
      <c r="J4" s="43" t="s">
        <v>36</v>
      </c>
      <c r="K4" s="44" t="s">
        <v>35</v>
      </c>
      <c r="L4" s="145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10019986</v>
      </c>
      <c r="D5" s="20"/>
      <c r="E5" s="125" t="s">
        <v>58</v>
      </c>
      <c r="F5" s="135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26205000</v>
      </c>
      <c r="D6" s="23"/>
      <c r="E6" s="126"/>
      <c r="F6" s="136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6"/>
      <c r="F7" s="136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6"/>
      <c r="F8" s="136"/>
      <c r="G8" s="23" t="s">
        <v>46</v>
      </c>
      <c r="H8" s="45">
        <f>'2017년 비지정후원 직간접비사용내역'!H8+'2017년 비지정후원 직간접비사용내역'!I8</f>
        <v>712330</v>
      </c>
      <c r="I8" s="46">
        <f t="shared" si="0"/>
        <v>0.0580629852931503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36224986</v>
      </c>
      <c r="D9" s="50"/>
      <c r="E9" s="126"/>
      <c r="F9" s="136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6"/>
      <c r="F10" s="137"/>
      <c r="G10" s="23" t="s">
        <v>28</v>
      </c>
      <c r="H10" s="45">
        <f>'2017년 비지정후원 직간접비사용내역'!H10+'2017년 비지정후원 직간접비사용내역'!I10</f>
        <v>715910</v>
      </c>
      <c r="I10" s="46">
        <f t="shared" si="0"/>
        <v>0.05835479595302631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6"/>
      <c r="F11" s="138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6"/>
      <c r="F12" s="136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6"/>
      <c r="F13" s="137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12" t="s">
        <v>64</v>
      </c>
      <c r="B14" s="114">
        <v>23566013</v>
      </c>
      <c r="C14" s="97" t="s">
        <v>69</v>
      </c>
      <c r="D14" s="80">
        <v>16019289</v>
      </c>
      <c r="E14" s="126"/>
      <c r="F14" s="138" t="s">
        <v>50</v>
      </c>
      <c r="G14" s="23" t="s">
        <v>10</v>
      </c>
      <c r="H14" s="45">
        <f>'2017년 비지정후원 직간접비사용내역'!H14+'2017년 비지정후원 직간접비사용내역'!I14</f>
        <v>20000</v>
      </c>
      <c r="I14" s="46">
        <f t="shared" si="0"/>
        <v>0.0016302271501453063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13"/>
      <c r="B15" s="115"/>
      <c r="C15" s="98" t="s">
        <v>36</v>
      </c>
      <c r="D15" s="83">
        <v>7546724</v>
      </c>
      <c r="E15" s="126"/>
      <c r="F15" s="136"/>
      <c r="G15" s="23" t="s">
        <v>51</v>
      </c>
      <c r="H15" s="45">
        <f>'2017년 비지정후원 직간접비사용내역'!H15+'2017년 비지정후원 직간접비사용내역'!I15</f>
        <v>560260</v>
      </c>
      <c r="I15" s="46">
        <f t="shared" si="0"/>
        <v>0.045667553157020466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36224986</v>
      </c>
      <c r="C16" s="99" t="s">
        <v>72</v>
      </c>
      <c r="D16" s="83">
        <v>0</v>
      </c>
      <c r="E16" s="126"/>
      <c r="F16" s="136"/>
      <c r="G16" s="23" t="s">
        <v>4</v>
      </c>
      <c r="H16" s="45">
        <f>'2017년 비지정후원 직간접비사용내역'!H16+'2017년 비지정후원 직간접비사용내역'!I16</f>
        <v>2081040</v>
      </c>
      <c r="I16" s="46">
        <f t="shared" si="0"/>
        <v>0.1696283954269194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14108229</v>
      </c>
      <c r="D17" s="83"/>
      <c r="E17" s="126"/>
      <c r="F17" s="136"/>
      <c r="G17" s="23" t="s">
        <v>6</v>
      </c>
      <c r="H17" s="45">
        <f>'2017년 비지정후원 직간접비사용내역'!H17+'2017년 비지정후원 직간접비사용내역'!I17</f>
        <v>300000</v>
      </c>
      <c r="I17" s="46">
        <f t="shared" si="0"/>
        <v>0.024453407252179593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45682770</v>
      </c>
      <c r="D18" s="86"/>
      <c r="E18" s="126"/>
      <c r="F18" s="136"/>
      <c r="G18" s="23" t="s">
        <v>17</v>
      </c>
      <c r="H18" s="45">
        <f>'2017년 비지정후원 직간접비사용내역'!H18+'2017년 비지정후원 직간접비사용내역'!I18</f>
        <v>150000</v>
      </c>
      <c r="I18" s="46">
        <f t="shared" si="0"/>
        <v>0.012226703626089797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59790999</v>
      </c>
      <c r="C19" s="95">
        <f>C17+C18</f>
        <v>59790999</v>
      </c>
      <c r="D19" s="96"/>
      <c r="E19" s="127"/>
      <c r="F19" s="137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850000</v>
      </c>
      <c r="K19" s="46">
        <f t="shared" si="1"/>
        <v>0.46195652173913043</v>
      </c>
      <c r="L19" s="48"/>
    </row>
    <row r="20" spans="1:12" ht="19.5" customHeight="1">
      <c r="A20" s="78"/>
      <c r="B20" s="79"/>
      <c r="C20" s="79"/>
      <c r="D20" s="80"/>
      <c r="E20" s="128" t="s">
        <v>59</v>
      </c>
      <c r="F20" s="130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6"/>
      <c r="F21" s="131"/>
      <c r="G21" s="23" t="s">
        <v>25</v>
      </c>
      <c r="H21" s="45">
        <f>'2017년 비지정후원 직간접비사용내역'!H21+'2017년 비지정후원 직간접비사용내역'!I21</f>
        <v>4586200</v>
      </c>
      <c r="I21" s="46">
        <f t="shared" si="0"/>
        <v>0.37382738779982017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20">
        <v>31911724</v>
      </c>
      <c r="C22" s="120"/>
      <c r="D22" s="121"/>
      <c r="E22" s="129"/>
      <c r="F22" s="127"/>
      <c r="G22" s="23" t="s">
        <v>11</v>
      </c>
      <c r="H22" s="45">
        <f>'2017년 비지정후원 직간접비사용내역'!H22+'2017년 비지정후원 직간접비사용내역'!I22</f>
        <v>462000</v>
      </c>
      <c r="I22" s="46">
        <f t="shared" si="0"/>
        <v>0.03765824716835657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8">
        <v>0</v>
      </c>
      <c r="C23" s="118"/>
      <c r="D23" s="119"/>
      <c r="E23" s="128" t="s">
        <v>60</v>
      </c>
      <c r="F23" s="130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6">
        <v>13771046</v>
      </c>
      <c r="C24" s="116"/>
      <c r="D24" s="117"/>
      <c r="E24" s="126"/>
      <c r="F24" s="131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22">
        <f>B22+B23+B24</f>
        <v>45682770</v>
      </c>
      <c r="B25" s="123"/>
      <c r="C25" s="123"/>
      <c r="D25" s="124"/>
      <c r="E25" s="126"/>
      <c r="F25" s="131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6"/>
      <c r="F26" s="131"/>
      <c r="G26" s="23" t="s">
        <v>23</v>
      </c>
      <c r="H26" s="45">
        <f>'2017년 비지정후원 직간접비사용내역'!H26+'2017년 비지정후원 직간접비사용내역'!I26</f>
        <v>252900</v>
      </c>
      <c r="I26" s="46">
        <f t="shared" si="0"/>
        <v>0.020614222313587397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6"/>
      <c r="F27" s="131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6"/>
      <c r="F28" s="127"/>
      <c r="G28" s="23" t="s">
        <v>53</v>
      </c>
      <c r="H28" s="45">
        <f>'2017년 비지정후원 직간접비사용내역'!H28+'2017년 비지정후원 직간접비사용내역'!I28</f>
        <v>1503146</v>
      </c>
      <c r="I28" s="46">
        <f t="shared" si="0"/>
        <v>0.12252347099161583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6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924090</v>
      </c>
      <c r="I29" s="46">
        <f t="shared" si="0"/>
        <v>0.0753238303588888</v>
      </c>
      <c r="J29" s="45">
        <f>'2017년 지정후원 직간접비사용내역'!H29+'2017년 지정후원 직간접비사용내역'!I29</f>
        <v>800000</v>
      </c>
      <c r="K29" s="46">
        <f t="shared" si="1"/>
        <v>0.43478260869565216</v>
      </c>
      <c r="L29" s="48"/>
    </row>
    <row r="30" spans="1:12" ht="19.5" customHeight="1">
      <c r="A30" s="81"/>
      <c r="B30" s="82"/>
      <c r="C30" s="82"/>
      <c r="D30" s="83"/>
      <c r="E30" s="129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353</v>
      </c>
      <c r="I30" s="46">
        <f>H30/$H$31</f>
        <v>2.8773509200064655E-05</v>
      </c>
      <c r="J30" s="45">
        <f>'2017년 지정후원 직간접비사용내역'!H30+'2017년 지정후원 직간접비사용내역'!I30</f>
        <v>190000</v>
      </c>
      <c r="K30" s="46">
        <f>J30/$J$31</f>
        <v>0.10326086956521739</v>
      </c>
      <c r="L30" s="48"/>
    </row>
    <row r="31" spans="1:12" ht="14.25" thickBot="1">
      <c r="A31" s="91"/>
      <c r="B31" s="92"/>
      <c r="C31" s="92"/>
      <c r="D31" s="93"/>
      <c r="E31" s="132" t="s">
        <v>41</v>
      </c>
      <c r="F31" s="133"/>
      <c r="G31" s="134"/>
      <c r="H31" s="51">
        <f>SUM(H5:H30)</f>
        <v>12268229</v>
      </c>
      <c r="I31" s="52">
        <f>SUM(H5:H10,H14:H18,H22:H30)/$H$31</f>
        <v>0.6261726122001798</v>
      </c>
      <c r="J31" s="51">
        <f>SUM(J5:J30)</f>
        <v>1840000</v>
      </c>
      <c r="K31" s="52">
        <f>SUM(J5:J10,J14:J18,J22:J30)/$J$31</f>
        <v>0.5380434782608695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14" sqref="J14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4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5" t="s">
        <v>1</v>
      </c>
      <c r="B5" s="63" t="s">
        <v>38</v>
      </c>
      <c r="C5" s="62">
        <v>10014410</v>
      </c>
      <c r="D5" s="12"/>
      <c r="E5" s="158" t="s">
        <v>55</v>
      </c>
      <c r="F5" s="160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5576</v>
      </c>
      <c r="D6" s="12"/>
      <c r="E6" s="154"/>
      <c r="F6" s="131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4"/>
      <c r="F7" s="131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4"/>
      <c r="F8" s="131"/>
      <c r="G8" s="23" t="s">
        <v>46</v>
      </c>
      <c r="H8" s="70">
        <v>712330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4"/>
      <c r="F9" s="131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4"/>
      <c r="F10" s="127"/>
      <c r="G10" s="23" t="s">
        <v>28</v>
      </c>
      <c r="H10" s="73">
        <v>715910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4"/>
      <c r="F11" s="138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4"/>
      <c r="F12" s="136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4"/>
      <c r="F13" s="137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4"/>
      <c r="F14" s="138" t="s">
        <v>50</v>
      </c>
      <c r="G14" s="23" t="s">
        <v>10</v>
      </c>
      <c r="H14" s="70">
        <v>20000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70">
        <v>560260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70">
        <v>2081040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70">
        <v>300000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70">
        <v>150000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70">
        <v>0</v>
      </c>
      <c r="I21" s="71">
        <v>4586200</v>
      </c>
      <c r="J21" s="25" t="s">
        <v>80</v>
      </c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70">
        <v>462000</v>
      </c>
      <c r="I22" s="71">
        <v>0</v>
      </c>
      <c r="J22" s="25" t="s">
        <v>81</v>
      </c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70">
        <v>252900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70">
        <v>1503146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4"/>
      <c r="F29" s="56" t="s">
        <v>61</v>
      </c>
      <c r="G29" s="23" t="s">
        <v>54</v>
      </c>
      <c r="H29" s="70">
        <v>924090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5"/>
      <c r="F30" s="60"/>
      <c r="G30" s="59" t="s">
        <v>73</v>
      </c>
      <c r="H30" s="74">
        <v>353</v>
      </c>
      <c r="I30" s="75">
        <v>0</v>
      </c>
      <c r="J30" s="58" t="s">
        <v>82</v>
      </c>
    </row>
    <row r="31" spans="1:13" ht="27" customHeight="1" thickBot="1">
      <c r="A31" s="30" t="s">
        <v>12</v>
      </c>
      <c r="B31" s="31"/>
      <c r="C31" s="31">
        <f>C5+C6</f>
        <v>10019986</v>
      </c>
      <c r="D31" s="32"/>
      <c r="E31" s="57"/>
      <c r="F31" s="156" t="s">
        <v>22</v>
      </c>
      <c r="G31" s="157"/>
      <c r="H31" s="33">
        <f>SUM(H5:H30)</f>
        <v>7682029</v>
      </c>
      <c r="I31" s="34">
        <f>SUM(I5:I30)</f>
        <v>4586200</v>
      </c>
      <c r="J31" s="35"/>
      <c r="L31" s="36"/>
      <c r="M31" s="36"/>
    </row>
    <row r="32" spans="6:10" ht="27" customHeight="1" thickBot="1">
      <c r="F32" s="156" t="s">
        <v>63</v>
      </c>
      <c r="G32" s="157"/>
      <c r="H32" s="37">
        <f>H31/(H31+I31)</f>
        <v>0.6261726122001798</v>
      </c>
      <c r="I32" s="38">
        <f>I31/(H31+I31)</f>
        <v>0.37382738779982017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5" t="s">
        <v>1</v>
      </c>
      <c r="B5" s="100" t="s">
        <v>42</v>
      </c>
      <c r="C5" s="103">
        <v>190000</v>
      </c>
      <c r="D5" s="106"/>
      <c r="E5" s="158" t="s">
        <v>55</v>
      </c>
      <c r="F5" s="160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215000</v>
      </c>
      <c r="D6" s="106"/>
      <c r="E6" s="154"/>
      <c r="F6" s="131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79</v>
      </c>
      <c r="C7" s="105">
        <v>800000</v>
      </c>
      <c r="D7" s="111"/>
      <c r="E7" s="154"/>
      <c r="F7" s="131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 t="s">
        <v>83</v>
      </c>
      <c r="C8" s="105">
        <v>25000000</v>
      </c>
      <c r="D8" s="110"/>
      <c r="E8" s="154"/>
      <c r="F8" s="131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4"/>
      <c r="F9" s="131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4"/>
      <c r="F10" s="127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4"/>
      <c r="F11" s="138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4"/>
      <c r="F12" s="136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4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4"/>
      <c r="F14" s="138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70">
        <v>0</v>
      </c>
      <c r="I19" s="71">
        <v>850000</v>
      </c>
      <c r="J19" s="107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4"/>
      <c r="F29" s="56" t="s">
        <v>61</v>
      </c>
      <c r="G29" s="23" t="s">
        <v>54</v>
      </c>
      <c r="H29" s="70">
        <v>800000</v>
      </c>
      <c r="I29" s="71">
        <v>0</v>
      </c>
      <c r="J29" s="25" t="s">
        <v>79</v>
      </c>
    </row>
    <row r="30" spans="1:10" ht="19.5" customHeight="1" thickBot="1">
      <c r="A30" s="28"/>
      <c r="B30" s="29"/>
      <c r="C30" s="29"/>
      <c r="D30" s="27"/>
      <c r="E30" s="155"/>
      <c r="F30" s="60" t="s">
        <v>62</v>
      </c>
      <c r="G30" s="59" t="s">
        <v>42</v>
      </c>
      <c r="H30" s="74">
        <v>190000</v>
      </c>
      <c r="I30" s="75">
        <v>0</v>
      </c>
      <c r="J30" s="58" t="s">
        <v>74</v>
      </c>
    </row>
    <row r="31" spans="1:13" ht="27" customHeight="1" thickBot="1">
      <c r="A31" s="30" t="s">
        <v>12</v>
      </c>
      <c r="B31" s="31"/>
      <c r="C31" s="31">
        <f>C5+C6+C7+C8+C9</f>
        <v>26205000</v>
      </c>
      <c r="D31" s="32"/>
      <c r="E31" s="57"/>
      <c r="F31" s="156" t="s">
        <v>22</v>
      </c>
      <c r="G31" s="157"/>
      <c r="H31" s="33">
        <f>SUM(H5:H30)</f>
        <v>990000</v>
      </c>
      <c r="I31" s="34">
        <f>SUM(I5:I30)</f>
        <v>850000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2018-01-03T00:36:07Z</cp:lastPrinted>
  <dcterms:created xsi:type="dcterms:W3CDTF">2004-08-24T01:54:40Z</dcterms:created>
  <dcterms:modified xsi:type="dcterms:W3CDTF">2018-03-14T07:31:08Z</dcterms:modified>
  <cp:category/>
  <cp:version/>
  <cp:contentType/>
  <cp:contentStatus/>
</cp:coreProperties>
</file>