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6년 9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9월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<sst xmlns="http://schemas.openxmlformats.org/spreadsheetml/2006/main" count="180" uniqueCount="87">
  <si>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</si>
  <si>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</si>
  <si>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</si>
  <si>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</si>
  <si>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</si>
  <si>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</si>
  <si>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</si>
  <si>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</si>
  <si>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</si>
  <si>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</si>
  <si>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</si>
  <si>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</si>
  <si>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</si>
  <si>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</si>
  <si>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</si>
  <si>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</si>
  <si>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</si>
  <si>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</si>
  <si>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</si>
  <si>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</si>
  <si>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</si>
  <si>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</si>
  <si>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</si>
  <si>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</si>
  <si>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</si>
  <si>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</si>
  <si>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</si>
  <si>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</si>
  <si>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</si>
  <si>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</si>
  <si>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</si>
  <si>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</si>
  <si>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</si>
  <si>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</si>
  <si>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</si>
  <si>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</si>
  <si>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</si>
  <si>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</si>
  <si>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</si>
  <si>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</si>
  <si>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</si>
  <si>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</si>
  <si>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</si>
  <si>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</si>
  <si>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</si>
  <si>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</si>
  <si>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</si>
  <si>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</si>
  <si>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</si>
  <si>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</si>
  <si>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</si>
  <si>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</si>
  <si>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</si>
  <si>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</si>
  <si>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</si>
  <si>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</si>
  <si>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</si>
  <si>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</si>
  <si>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</si>
  <si>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</si>
  <si>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</si>
  <si>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</si>
  <si>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</si>
  <si>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</si>
  <si>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</si>
  <si>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</si>
  <si>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</si>
  <si>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</si>
  <si>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</si>
  <si>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</si>
  <si>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</si>
  <si>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</si>
  <si>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</si>
  <si>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직원교육비</t>
  </si>
  <si>
    <r>
      <t>이</t>
    </r>
    <r>
      <rPr>
        <sz val="6"/>
        <rFont val="맑은 고딕"/>
        <family val="3"/>
      </rPr>
      <t>○현, 김○윤</t>
    </r>
  </si>
  <si>
    <r>
      <t>결연후원금(이</t>
    </r>
    <r>
      <rPr>
        <sz val="8"/>
        <rFont val="맑은 고딕"/>
        <family val="3"/>
      </rPr>
      <t>○현</t>
    </r>
    <r>
      <rPr>
        <sz val="8"/>
        <rFont val="맑은 고딕"/>
        <family val="3"/>
      </rPr>
      <t>, 김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윤)</t>
    </r>
  </si>
  <si>
    <t>2016년 9월 바다의별 후원금 결산서</t>
  </si>
  <si>
    <t>2016. 09. 30일 기준 (단위 : 원)</t>
  </si>
  <si>
    <t>2016년도 9월 바다의별 비지정후원금 사용내역(직,간접비)</t>
  </si>
  <si>
    <t>2016년도 9월 바다의별 지정후원금 사용내역(직,간접비)</t>
  </si>
  <si>
    <t>아쿠아</t>
  </si>
  <si>
    <t>장애인체육회</t>
  </si>
  <si>
    <t>(49,980원) 1년미만 퇴사자 퇴직적립금</t>
  </si>
  <si>
    <t>물탱크공사</t>
  </si>
  <si>
    <r>
      <t>시설장워크숍 / 노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엽국립재활원교육(230,000원)</t>
    </r>
  </si>
  <si>
    <t>아쿠아강사비, 이용료</t>
  </si>
  <si>
    <t>제습기 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</si>
</sst>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6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5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 wrapText="1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  <xf numFmtId="176" fontId="46" fillId="33" borderId="71" xfId="0" applyNumberFormat="1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ht="18.75" customHeight="1" thickBot="1">
      <c r="L2" s="4" t="s">
        <v>77</v>
      </c>
    </row>
    <row r="3" spans="1:12" ht="16.5" customHeight="1">
      <c r="A3" s="109" t="s">
        <v>29</v>
      </c>
      <c r="B3" s="110"/>
      <c r="C3" s="110"/>
      <c r="D3" s="111"/>
      <c r="E3" s="117" t="s">
        <v>30</v>
      </c>
      <c r="F3" s="118"/>
      <c r="G3" s="118"/>
      <c r="H3" s="118"/>
      <c r="I3" s="118"/>
      <c r="J3" s="118"/>
      <c r="K3" s="119"/>
      <c r="L3" s="114" t="s">
        <v>31</v>
      </c>
    </row>
    <row r="4" spans="1:12" ht="16.5" customHeight="1" thickBot="1">
      <c r="A4" s="112" t="s">
        <v>32</v>
      </c>
      <c r="B4" s="113"/>
      <c r="C4" s="5" t="s">
        <v>33</v>
      </c>
      <c r="D4" s="6" t="s">
        <v>31</v>
      </c>
      <c r="E4" s="120" t="s">
        <v>32</v>
      </c>
      <c r="F4" s="121"/>
      <c r="G4" s="122"/>
      <c r="H4" s="43" t="s">
        <v>34</v>
      </c>
      <c r="I4" s="44" t="s">
        <v>35</v>
      </c>
      <c r="J4" s="43" t="s">
        <v>36</v>
      </c>
      <c r="K4" s="44" t="s">
        <v>35</v>
      </c>
      <c r="L4" s="115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11179565</v>
      </c>
      <c r="D5" s="20"/>
      <c r="E5" s="123" t="s">
        <v>58</v>
      </c>
      <c r="F5" s="130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H5/$H$31</f>
        <v>0</v>
      </c>
      <c r="J5" s="45">
        <f>'2016년 지정후원 직간접비사용내역'!H5+'2016년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425000</v>
      </c>
      <c r="D6" s="23"/>
      <c r="E6" s="124"/>
      <c r="F6" s="131"/>
      <c r="G6" s="23" t="s">
        <v>44</v>
      </c>
      <c r="H6" s="45">
        <f>'2016년 비지정후원 직간접비사용내역'!H6+'2016년 비지정후원 직간접비사용내역'!I6</f>
        <v>0</v>
      </c>
      <c r="I6" s="46">
        <f>H6/$H$31</f>
        <v>0</v>
      </c>
      <c r="J6" s="45">
        <f>'2016년 지정후원 직간접비사용내역'!H6+'2016년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4"/>
      <c r="F7" s="131"/>
      <c r="G7" s="23" t="s">
        <v>45</v>
      </c>
      <c r="H7" s="45">
        <f>'2016년 비지정후원 직간접비사용내역'!H7+'2016년 비지정후원 직간접비사용내역'!I7</f>
        <v>0</v>
      </c>
      <c r="I7" s="46">
        <f aca="true" t="shared" si="0" ref="I7:I29">H7/$H$31</f>
        <v>0</v>
      </c>
      <c r="J7" s="45">
        <f>'2016년 지정후원 직간접비사용내역'!H7+'2016년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4"/>
      <c r="F8" s="131"/>
      <c r="G8" s="23" t="s">
        <v>46</v>
      </c>
      <c r="H8" s="45">
        <f>'2016년 비지정후원 직간접비사용내역'!H8+'2016년 비지정후원 직간접비사용내역'!I8</f>
        <v>645690</v>
      </c>
      <c r="I8" s="46">
        <f t="shared" si="0"/>
        <v>0.07666942935782867</v>
      </c>
      <c r="J8" s="45">
        <f>'2016년 지정후원 직간접비사용내역'!H8+'2016년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11604565</v>
      </c>
      <c r="D9" s="50"/>
      <c r="E9" s="124"/>
      <c r="F9" s="131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0"/>
        <v>0</v>
      </c>
      <c r="J9" s="45">
        <f>'2016년 지정후원 직간접비사용내역'!H9+'2016년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4"/>
      <c r="F10" s="132"/>
      <c r="G10" s="23" t="s">
        <v>28</v>
      </c>
      <c r="H10" s="45">
        <f>'2016년 비지정후원 직간접비사용내역'!H10+'2016년 비지정후원 직간접비사용내역'!I10</f>
        <v>5120</v>
      </c>
      <c r="I10" s="46">
        <f t="shared" si="0"/>
        <v>0.0006079503760505549</v>
      </c>
      <c r="J10" s="45">
        <f>'2016년 지정후원 직간접비사용내역'!H10+'2016년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4"/>
      <c r="F11" s="133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0"/>
        <v>0</v>
      </c>
      <c r="J11" s="45">
        <f>'2016년 지정후원 직간접비사용내역'!H11+'2016년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4"/>
      <c r="F12" s="131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0"/>
        <v>0</v>
      </c>
      <c r="J12" s="45">
        <f>'2016년 지정후원 직간접비사용내역'!H12+'2016년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4"/>
      <c r="F13" s="132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0"/>
        <v>0</v>
      </c>
      <c r="J13" s="45">
        <f>'2016년 지정후원 직간접비사용내역'!H13+'2016년 지정후원 직간접비사용내역'!I13</f>
        <v>0</v>
      </c>
      <c r="K13" s="46">
        <f t="shared" si="1"/>
        <v>0</v>
      </c>
      <c r="L13" s="48"/>
    </row>
    <row r="14" spans="1:12" ht="19.5" customHeight="1">
      <c r="A14" s="134" t="s">
        <v>64</v>
      </c>
      <c r="B14" s="136">
        <v>26084092</v>
      </c>
      <c r="C14" s="97" t="s">
        <v>69</v>
      </c>
      <c r="D14" s="80">
        <v>22700262</v>
      </c>
      <c r="E14" s="124"/>
      <c r="F14" s="133" t="s">
        <v>50</v>
      </c>
      <c r="G14" s="23" t="s">
        <v>10</v>
      </c>
      <c r="H14" s="45">
        <f>'2016년 비지정후원 직간접비사용내역'!H14+'2016년 비지정후원 직간접비사용내역'!I14</f>
        <v>502500</v>
      </c>
      <c r="I14" s="46">
        <f t="shared" si="0"/>
        <v>0.05966700468074294</v>
      </c>
      <c r="J14" s="45">
        <f>'2016년 지정후원 직간접비사용내역'!H14+'2016년 지정후원 직간접비사용내역'!I14</f>
        <v>0</v>
      </c>
      <c r="K14" s="46">
        <f t="shared" si="1"/>
        <v>0</v>
      </c>
      <c r="L14" s="48"/>
    </row>
    <row r="15" spans="1:12" ht="19.5" customHeight="1">
      <c r="A15" s="135"/>
      <c r="B15" s="137"/>
      <c r="C15" s="98" t="s">
        <v>36</v>
      </c>
      <c r="D15" s="83">
        <v>3383830</v>
      </c>
      <c r="E15" s="124"/>
      <c r="F15" s="131"/>
      <c r="G15" s="23" t="s">
        <v>51</v>
      </c>
      <c r="H15" s="45">
        <f>'2016년 비지정후원 직간접비사용내역'!H15+'2016년 비지정후원 직간접비사용내역'!I15</f>
        <v>98400</v>
      </c>
      <c r="I15" s="46">
        <f t="shared" si="0"/>
        <v>0.011684046289721601</v>
      </c>
      <c r="J15" s="45">
        <f>'2016년 지정후원 직간접비사용내역'!H15+'2016년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11604565</v>
      </c>
      <c r="C16" s="99" t="s">
        <v>72</v>
      </c>
      <c r="D16" s="83">
        <v>0</v>
      </c>
      <c r="E16" s="124"/>
      <c r="F16" s="131"/>
      <c r="G16" s="23" t="s">
        <v>4</v>
      </c>
      <c r="H16" s="45">
        <f>'2016년 비지정후원 직간접비사용내역'!H16+'2016년 비지정후원 직간접비사용내역'!I16</f>
        <v>875190</v>
      </c>
      <c r="I16" s="46">
        <f t="shared" si="0"/>
        <v>0.1039203300030635</v>
      </c>
      <c r="J16" s="45">
        <f>'2016년 지정후원 직간접비사용내역'!H16+'2016년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9151740</v>
      </c>
      <c r="D17" s="83"/>
      <c r="E17" s="124"/>
      <c r="F17" s="131"/>
      <c r="G17" s="23" t="s">
        <v>6</v>
      </c>
      <c r="H17" s="45">
        <f>'2016년 비지정후원 직간접비사용내역'!H17+'2016년 비지정후원 직간접비사용내역'!I17</f>
        <v>0</v>
      </c>
      <c r="I17" s="46">
        <f t="shared" si="0"/>
        <v>0</v>
      </c>
      <c r="J17" s="45">
        <f>'2016년 지정후원 직간접비사용내역'!H17+'2016년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28536917</v>
      </c>
      <c r="D18" s="86"/>
      <c r="E18" s="124"/>
      <c r="F18" s="131"/>
      <c r="G18" s="23" t="s">
        <v>17</v>
      </c>
      <c r="H18" s="45">
        <f>'2016년 비지정후원 직간접비사용내역'!H18+'2016년 비지정후원 직간접비사용내역'!I18</f>
        <v>307480</v>
      </c>
      <c r="I18" s="46">
        <f t="shared" si="0"/>
        <v>0.03651026984922356</v>
      </c>
      <c r="J18" s="45">
        <f>'2016년 지정후원 직간접비사용내역'!H18+'2016년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37688657</v>
      </c>
      <c r="C19" s="95">
        <f>C17+C18</f>
        <v>37688657</v>
      </c>
      <c r="D19" s="96"/>
      <c r="E19" s="125"/>
      <c r="F19" s="132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0"/>
        <v>0</v>
      </c>
      <c r="J19" s="45">
        <f>'2016년 지정후원 직간접비사용내역'!H19+'2016년 지정후원 직간접비사용내역'!I19</f>
        <v>230000</v>
      </c>
      <c r="K19" s="46">
        <f t="shared" si="1"/>
        <v>0.3150684931506849</v>
      </c>
      <c r="L19" s="48"/>
    </row>
    <row r="20" spans="1:12" ht="19.5" customHeight="1">
      <c r="A20" s="78"/>
      <c r="B20" s="79"/>
      <c r="C20" s="79"/>
      <c r="D20" s="80"/>
      <c r="E20" s="126" t="s">
        <v>59</v>
      </c>
      <c r="F20" s="128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0"/>
        <v>0</v>
      </c>
      <c r="J20" s="45">
        <f>'2016년 지정후원 직간접비사용내역'!H20+'2016년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4"/>
      <c r="F21" s="129"/>
      <c r="G21" s="23" t="s">
        <v>25</v>
      </c>
      <c r="H21" s="45">
        <f>'2016년 비지정후원 직간접비사용내역'!H21+'2016년 비지정후원 직간접비사용내역'!I21</f>
        <v>391200</v>
      </c>
      <c r="I21" s="46">
        <f t="shared" si="0"/>
        <v>0.04645120842011271</v>
      </c>
      <c r="J21" s="45">
        <f>'2016년 지정후원 직간접비사용내역'!H21+'2016년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2">
        <v>3078830</v>
      </c>
      <c r="C22" s="142"/>
      <c r="D22" s="143"/>
      <c r="E22" s="127"/>
      <c r="F22" s="125"/>
      <c r="G22" s="23" t="s">
        <v>11</v>
      </c>
      <c r="H22" s="45">
        <f>'2016년 비지정후원 직간접비사용내역'!H22+'2016년 비지정후원 직간접비사용내역'!I22</f>
        <v>4800000</v>
      </c>
      <c r="I22" s="46">
        <f t="shared" si="0"/>
        <v>0.5699534775473952</v>
      </c>
      <c r="J22" s="45">
        <f>'2016년 지정후원 직간접비사용내역'!H22+'2016년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0">
        <v>0</v>
      </c>
      <c r="C23" s="140"/>
      <c r="D23" s="141"/>
      <c r="E23" s="126" t="s">
        <v>60</v>
      </c>
      <c r="F23" s="128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0"/>
        <v>0</v>
      </c>
      <c r="J23" s="45">
        <f>'2016년 지정후원 직간접비사용내역'!H23+'2016년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38">
        <v>25458087</v>
      </c>
      <c r="C24" s="138"/>
      <c r="D24" s="139"/>
      <c r="E24" s="124"/>
      <c r="F24" s="129"/>
      <c r="G24" s="23" t="s">
        <v>3</v>
      </c>
      <c r="H24" s="45">
        <f>'2016년 비지정후원 직간접비사용내역'!H24+'2016년 비지정후원 직간접비사용내역'!I24</f>
        <v>160770</v>
      </c>
      <c r="I24" s="46">
        <f t="shared" si="0"/>
        <v>0.01908987928860307</v>
      </c>
      <c r="J24" s="45">
        <f>'2016년 지정후원 직간접비사용내역'!H24+'2016년 지정후원 직간접비사용내역'!I24</f>
        <v>0</v>
      </c>
      <c r="K24" s="46">
        <f t="shared" si="1"/>
        <v>0</v>
      </c>
      <c r="L24" s="48"/>
    </row>
    <row r="25" spans="1:12" ht="19.5" customHeight="1">
      <c r="A25" s="144">
        <f>B22+B23+B24</f>
        <v>28536917</v>
      </c>
      <c r="B25" s="145"/>
      <c r="C25" s="145"/>
      <c r="D25" s="146"/>
      <c r="E25" s="124"/>
      <c r="F25" s="129"/>
      <c r="G25" s="23" t="s">
        <v>26</v>
      </c>
      <c r="H25" s="45">
        <f>'2016년 비지정후원 직간접비사용내역'!H25+'2016년 비지정후원 직간접비사용내역'!I25</f>
        <v>0</v>
      </c>
      <c r="I25" s="46">
        <f t="shared" si="0"/>
        <v>0</v>
      </c>
      <c r="J25" s="45">
        <f>'2016년 지정후원 직간접비사용내역'!H25+'2016년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4"/>
      <c r="F26" s="129"/>
      <c r="G26" s="23" t="s">
        <v>23</v>
      </c>
      <c r="H26" s="45">
        <f>'2016년 비지정후원 직간접비사용내역'!H26+'2016년 비지정후원 직간접비사용내역'!I26</f>
        <v>0</v>
      </c>
      <c r="I26" s="46">
        <f t="shared" si="0"/>
        <v>0</v>
      </c>
      <c r="J26" s="45">
        <f>'2016년 지정후원 직간접비사용내역'!H26+'2016년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4"/>
      <c r="F27" s="129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0"/>
        <v>0</v>
      </c>
      <c r="J27" s="45">
        <f>'2016년 지정후원 직간접비사용내역'!H27+'2016년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4"/>
      <c r="F28" s="125"/>
      <c r="G28" s="23" t="s">
        <v>53</v>
      </c>
      <c r="H28" s="45">
        <f>'2016년 비지정후원 직간접비사용내역'!H28+'2016년 비지정후원 직간접비사용내역'!I28</f>
        <v>0</v>
      </c>
      <c r="I28" s="46">
        <f t="shared" si="0"/>
        <v>0</v>
      </c>
      <c r="J28" s="45">
        <f>'2016년 지정후원 직간접비사용내역'!H28+'2016년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4"/>
      <c r="F29" s="56" t="s">
        <v>56</v>
      </c>
      <c r="G29" s="27" t="s">
        <v>54</v>
      </c>
      <c r="H29" s="45">
        <f>'2016년 비지정후원 직간접비사용내역'!H29+'2016년 비지정후원 직간접비사용내역'!I29</f>
        <v>635390</v>
      </c>
      <c r="I29" s="46">
        <f t="shared" si="0"/>
        <v>0.07544640418725822</v>
      </c>
      <c r="J29" s="45">
        <f>'2016년 지정후원 직간접비사용내역'!H29+'2016년 지정후원 직간접비사용내역'!I29</f>
        <v>400000</v>
      </c>
      <c r="K29" s="46">
        <f t="shared" si="1"/>
        <v>0.547945205479452</v>
      </c>
      <c r="L29" s="48"/>
    </row>
    <row r="30" spans="1:12" ht="19.5" customHeight="1">
      <c r="A30" s="81"/>
      <c r="B30" s="82"/>
      <c r="C30" s="82"/>
      <c r="D30" s="83"/>
      <c r="E30" s="127"/>
      <c r="F30" s="56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H30/$H$31</f>
        <v>0</v>
      </c>
      <c r="J30" s="45">
        <f>'2016년 지정후원 직간접비사용내역'!H30+'2016년 지정후원 직간접비사용내역'!I30</f>
        <v>100000</v>
      </c>
      <c r="K30" s="46">
        <f>J30/$J$31</f>
        <v>0.136986301369863</v>
      </c>
      <c r="L30" s="48"/>
    </row>
    <row r="31" spans="1:12" ht="14.25" thickBot="1">
      <c r="A31" s="91"/>
      <c r="B31" s="92"/>
      <c r="C31" s="92"/>
      <c r="D31" s="93"/>
      <c r="E31" s="120" t="s">
        <v>41</v>
      </c>
      <c r="F31" s="121"/>
      <c r="G31" s="122"/>
      <c r="H31" s="51">
        <f>SUM(H5:H30)</f>
        <v>8421740</v>
      </c>
      <c r="I31" s="52">
        <f>SUM(H5:H10,H14:H18,H22:H30)/$H$31</f>
        <v>0.9535487915798873</v>
      </c>
      <c r="J31" s="51">
        <f>SUM(J5:J30)</f>
        <v>730000</v>
      </c>
      <c r="K31" s="52">
        <f>SUM(J5:J10,J14:J18,J22:J30)/$J$31</f>
        <v>0.684931506849315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E5" sqref="E5:E19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09" t="s">
        <v>0</v>
      </c>
      <c r="B3" s="110"/>
      <c r="C3" s="110"/>
      <c r="D3" s="155"/>
      <c r="E3" s="118" t="s">
        <v>2</v>
      </c>
      <c r="F3" s="118"/>
      <c r="G3" s="118"/>
      <c r="H3" s="118"/>
      <c r="I3" s="119"/>
      <c r="J3" s="156" t="s">
        <v>15</v>
      </c>
    </row>
    <row r="4" spans="1:10" ht="20.25" customHeight="1" thickBot="1">
      <c r="A4" s="112" t="s">
        <v>13</v>
      </c>
      <c r="B4" s="113"/>
      <c r="C4" s="54" t="s">
        <v>14</v>
      </c>
      <c r="D4" s="6" t="s">
        <v>15</v>
      </c>
      <c r="E4" s="120" t="s">
        <v>13</v>
      </c>
      <c r="F4" s="121"/>
      <c r="G4" s="122"/>
      <c r="H4" s="7" t="s">
        <v>20</v>
      </c>
      <c r="I4" s="8" t="s">
        <v>21</v>
      </c>
      <c r="J4" s="157"/>
    </row>
    <row r="5" spans="1:10" ht="19.5" customHeight="1">
      <c r="A5" s="55" t="s">
        <v>1</v>
      </c>
      <c r="B5" s="63" t="s">
        <v>38</v>
      </c>
      <c r="C5" s="62">
        <v>11173540</v>
      </c>
      <c r="D5" s="12"/>
      <c r="E5" s="152" t="s">
        <v>55</v>
      </c>
      <c r="F5" s="154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6025</v>
      </c>
      <c r="D6" s="12"/>
      <c r="E6" s="148"/>
      <c r="F6" s="129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48"/>
      <c r="F7" s="129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48"/>
      <c r="F8" s="129"/>
      <c r="G8" s="23" t="s">
        <v>46</v>
      </c>
      <c r="H8" s="70">
        <v>645690</v>
      </c>
      <c r="I8" s="71">
        <v>0</v>
      </c>
      <c r="J8" s="25" t="s">
        <v>82</v>
      </c>
    </row>
    <row r="9" spans="1:10" ht="19.5" customHeight="1">
      <c r="A9" s="14"/>
      <c r="B9" s="17"/>
      <c r="C9" s="66"/>
      <c r="D9" s="23"/>
      <c r="E9" s="148"/>
      <c r="F9" s="129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48"/>
      <c r="F10" s="125"/>
      <c r="G10" s="23" t="s">
        <v>28</v>
      </c>
      <c r="H10" s="73">
        <v>5120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48"/>
      <c r="F11" s="133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48"/>
      <c r="F12" s="131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48"/>
      <c r="F13" s="132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48"/>
      <c r="F14" s="133" t="s">
        <v>50</v>
      </c>
      <c r="G14" s="23" t="s">
        <v>10</v>
      </c>
      <c r="H14" s="70">
        <v>502500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8"/>
      <c r="F15" s="131"/>
      <c r="G15" s="23" t="s">
        <v>51</v>
      </c>
      <c r="H15" s="70">
        <v>98400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8"/>
      <c r="F16" s="131"/>
      <c r="G16" s="23" t="s">
        <v>4</v>
      </c>
      <c r="H16" s="70">
        <v>875190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48"/>
      <c r="F17" s="131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8"/>
      <c r="F18" s="131"/>
      <c r="G18" s="23" t="s">
        <v>17</v>
      </c>
      <c r="H18" s="70">
        <v>307480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3"/>
      <c r="F19" s="132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48" t="s">
        <v>52</v>
      </c>
      <c r="F20" s="133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48"/>
      <c r="F21" s="131"/>
      <c r="G21" s="23" t="s">
        <v>25</v>
      </c>
      <c r="H21" s="70">
        <v>0</v>
      </c>
      <c r="I21" s="71">
        <v>391200</v>
      </c>
      <c r="J21" s="25" t="s">
        <v>86</v>
      </c>
    </row>
    <row r="22" spans="1:10" ht="19.5" customHeight="1">
      <c r="A22" s="14"/>
      <c r="B22" s="18"/>
      <c r="C22" s="18"/>
      <c r="D22" s="23"/>
      <c r="E22" s="153"/>
      <c r="F22" s="132"/>
      <c r="G22" s="23" t="s">
        <v>11</v>
      </c>
      <c r="H22" s="70">
        <v>4800000</v>
      </c>
      <c r="I22" s="71">
        <v>0</v>
      </c>
      <c r="J22" s="25" t="s">
        <v>83</v>
      </c>
    </row>
    <row r="23" spans="1:10" ht="19.5" customHeight="1">
      <c r="A23" s="14"/>
      <c r="B23" s="18"/>
      <c r="C23" s="18"/>
      <c r="D23" s="23"/>
      <c r="E23" s="147" t="s">
        <v>19</v>
      </c>
      <c r="F23" s="133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8"/>
      <c r="F24" s="131"/>
      <c r="G24" s="23" t="s">
        <v>3</v>
      </c>
      <c r="H24" s="70">
        <v>160770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8"/>
      <c r="F25" s="131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8"/>
      <c r="F26" s="131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8"/>
      <c r="F27" s="131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8"/>
      <c r="F28" s="132"/>
      <c r="G28" s="23" t="s">
        <v>53</v>
      </c>
      <c r="H28" s="70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48"/>
      <c r="F29" s="56" t="s">
        <v>61</v>
      </c>
      <c r="G29" s="23" t="s">
        <v>54</v>
      </c>
      <c r="H29" s="70">
        <v>635390</v>
      </c>
      <c r="I29" s="71">
        <v>0</v>
      </c>
      <c r="J29" s="25"/>
    </row>
    <row r="30" spans="1:10" ht="19.5" customHeight="1" thickBot="1">
      <c r="A30" s="61"/>
      <c r="B30" s="29"/>
      <c r="C30" s="29"/>
      <c r="D30" s="27"/>
      <c r="E30" s="149"/>
      <c r="F30" s="60" t="s">
        <v>62</v>
      </c>
      <c r="G30" s="59" t="s">
        <v>42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11179565</v>
      </c>
      <c r="D31" s="32"/>
      <c r="E31" s="57"/>
      <c r="F31" s="150" t="s">
        <v>22</v>
      </c>
      <c r="G31" s="151"/>
      <c r="H31" s="33">
        <f>SUM(H5:H30)</f>
        <v>8030540</v>
      </c>
      <c r="I31" s="34">
        <f>SUM(I5:I30)</f>
        <v>391200</v>
      </c>
      <c r="J31" s="35"/>
      <c r="L31" s="36"/>
      <c r="M31" s="36"/>
    </row>
    <row r="32" spans="6:10" ht="27" customHeight="1" thickBot="1">
      <c r="F32" s="150" t="s">
        <v>63</v>
      </c>
      <c r="G32" s="151"/>
      <c r="H32" s="37">
        <f>H31/(H31+I31)</f>
        <v>0.9535487915798873</v>
      </c>
      <c r="I32" s="38">
        <f>I31/(H31+I31)</f>
        <v>0.04645120842011271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">
      <selection activeCell="J8" sqref="J8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6" t="s">
        <v>79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09" t="s">
        <v>0</v>
      </c>
      <c r="B3" s="110"/>
      <c r="C3" s="110"/>
      <c r="D3" s="155"/>
      <c r="E3" s="118" t="s">
        <v>2</v>
      </c>
      <c r="F3" s="118"/>
      <c r="G3" s="118"/>
      <c r="H3" s="118"/>
      <c r="I3" s="119"/>
      <c r="J3" s="156" t="s">
        <v>15</v>
      </c>
    </row>
    <row r="4" spans="1:10" ht="20.25" customHeight="1" thickBot="1">
      <c r="A4" s="112" t="s">
        <v>13</v>
      </c>
      <c r="B4" s="113"/>
      <c r="C4" s="5" t="s">
        <v>14</v>
      </c>
      <c r="D4" s="6" t="s">
        <v>15</v>
      </c>
      <c r="E4" s="120" t="s">
        <v>13</v>
      </c>
      <c r="F4" s="121"/>
      <c r="G4" s="122"/>
      <c r="H4" s="7" t="s">
        <v>20</v>
      </c>
      <c r="I4" s="8" t="s">
        <v>21</v>
      </c>
      <c r="J4" s="157"/>
    </row>
    <row r="5" spans="1:10" ht="19.5" customHeight="1">
      <c r="A5" s="55" t="s">
        <v>1</v>
      </c>
      <c r="B5" s="100" t="s">
        <v>42</v>
      </c>
      <c r="C5" s="103">
        <v>100000</v>
      </c>
      <c r="D5" s="107" t="s">
        <v>74</v>
      </c>
      <c r="E5" s="152" t="s">
        <v>55</v>
      </c>
      <c r="F5" s="154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245000</v>
      </c>
      <c r="D6" s="106" t="s">
        <v>73</v>
      </c>
      <c r="E6" s="148"/>
      <c r="F6" s="129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81</v>
      </c>
      <c r="C7" s="105">
        <v>80000</v>
      </c>
      <c r="D7" s="108" t="s">
        <v>80</v>
      </c>
      <c r="E7" s="148"/>
      <c r="F7" s="129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48"/>
      <c r="F8" s="129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48"/>
      <c r="F9" s="129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48"/>
      <c r="F10" s="125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48"/>
      <c r="F11" s="133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48"/>
      <c r="F12" s="131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48"/>
      <c r="F13" s="131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48"/>
      <c r="F14" s="133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8"/>
      <c r="F15" s="131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8"/>
      <c r="F16" s="131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48"/>
      <c r="F17" s="131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8"/>
      <c r="F18" s="131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3"/>
      <c r="F19" s="132"/>
      <c r="G19" s="23" t="s">
        <v>27</v>
      </c>
      <c r="H19" s="70">
        <v>0</v>
      </c>
      <c r="I19" s="71">
        <v>230000</v>
      </c>
      <c r="J19" s="25" t="s">
        <v>84</v>
      </c>
    </row>
    <row r="20" spans="1:10" ht="19.5" customHeight="1">
      <c r="A20" s="14"/>
      <c r="B20" s="18"/>
      <c r="C20" s="18"/>
      <c r="D20" s="23"/>
      <c r="E20" s="148" t="s">
        <v>52</v>
      </c>
      <c r="F20" s="133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48"/>
      <c r="F21" s="131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3"/>
      <c r="F22" s="132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47" t="s">
        <v>19</v>
      </c>
      <c r="F23" s="133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8"/>
      <c r="F24" s="131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8"/>
      <c r="F25" s="131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8"/>
      <c r="F26" s="131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8"/>
      <c r="F27" s="131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8"/>
      <c r="F28" s="132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48"/>
      <c r="F29" s="56" t="s">
        <v>61</v>
      </c>
      <c r="G29" s="23" t="s">
        <v>54</v>
      </c>
      <c r="H29" s="70">
        <v>400000</v>
      </c>
      <c r="I29" s="71">
        <v>0</v>
      </c>
      <c r="J29" s="25" t="s">
        <v>85</v>
      </c>
    </row>
    <row r="30" spans="1:10" ht="19.5" customHeight="1" thickBot="1">
      <c r="A30" s="28"/>
      <c r="B30" s="29"/>
      <c r="C30" s="29"/>
      <c r="D30" s="27"/>
      <c r="E30" s="149"/>
      <c r="F30" s="60" t="s">
        <v>62</v>
      </c>
      <c r="G30" s="59" t="s">
        <v>42</v>
      </c>
      <c r="H30" s="74">
        <v>100000</v>
      </c>
      <c r="I30" s="75">
        <v>0</v>
      </c>
      <c r="J30" s="58" t="s">
        <v>75</v>
      </c>
    </row>
    <row r="31" spans="1:13" ht="27" customHeight="1" thickBot="1">
      <c r="A31" s="30" t="s">
        <v>12</v>
      </c>
      <c r="B31" s="31"/>
      <c r="C31" s="31">
        <f>C5+C6+C7+C8+C9</f>
        <v>425000</v>
      </c>
      <c r="D31" s="32"/>
      <c r="E31" s="57"/>
      <c r="F31" s="150" t="s">
        <v>22</v>
      </c>
      <c r="G31" s="151"/>
      <c r="H31" s="33">
        <f>SUM(H5:H30)</f>
        <v>500000</v>
      </c>
      <c r="I31" s="34">
        <f>SUM(I5:I30)</f>
        <v>230000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2016-09-02T08:29:47Z</cp:lastPrinted>
  <dcterms:created xsi:type="dcterms:W3CDTF">2004-08-24T01:54:40Z</dcterms:created>
  <dcterms:modified xsi:type="dcterms:W3CDTF">2018-03-14T06:54:14Z</dcterms:modified>
  <cp:category/>
  <cp:version/>
  <cp:contentType/>
  <cp:contentStatus/>
</cp:coreProperties>
</file>