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6년 8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8월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<sst xmlns="http://schemas.openxmlformats.org/spreadsheetml/2006/main" count="177" uniqueCount="84">
  <si>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</si>
  <si>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</si>
  <si>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</si>
  <si>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</si>
  <si>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</si>
  <si>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</si>
  <si>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</si>
  <si>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</si>
  <si>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</si>
  <si>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</si>
  <si>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</si>
  <si>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</si>
  <si>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</si>
  <si>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</si>
  <si>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</si>
  <si>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</si>
  <si>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</si>
  <si>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</si>
  <si>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</si>
  <si>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</si>
  <si>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</si>
  <si>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</si>
  <si>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</si>
  <si>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</si>
  <si>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</si>
  <si>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</si>
  <si>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</si>
  <si>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</si>
  <si>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</si>
  <si>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</si>
  <si>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</si>
  <si>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</si>
  <si>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</si>
  <si>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</si>
  <si>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</si>
  <si>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</si>
  <si>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</si>
  <si>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</si>
  <si>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</si>
  <si>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</si>
  <si>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</si>
  <si>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</si>
  <si>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</si>
  <si>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</si>
  <si>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</si>
  <si>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</si>
  <si>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</si>
  <si>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</si>
  <si>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</si>
  <si>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</si>
  <si>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</si>
  <si>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</si>
  <si>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</si>
  <si>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</si>
  <si>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</si>
  <si>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</si>
  <si>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</si>
  <si>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</si>
  <si>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</si>
  <si>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</si>
  <si>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</si>
  <si>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</si>
  <si>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</si>
  <si>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</si>
  <si>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</si>
  <si>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</si>
  <si>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</si>
  <si>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</si>
  <si>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</si>
  <si>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</si>
  <si>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</si>
  <si>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</si>
  <si>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</si>
  <si>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직원교육비</t>
  </si>
  <si>
    <t>2016년 8월 바다의별 후원금 결산서</t>
  </si>
  <si>
    <t>2016년도 8월 바다의별 비지정후원금 사용내역(직,간접비)</t>
  </si>
  <si>
    <t>2016년도 8월 바다의별 지정후원금 사용내역(직,간접비)</t>
  </si>
  <si>
    <r>
      <t>이</t>
    </r>
    <r>
      <rPr>
        <sz val="6"/>
        <rFont val="맑은 고딕"/>
        <family val="3"/>
      </rPr>
      <t>○현, 김○윤</t>
    </r>
  </si>
  <si>
    <t>인권교육간식</t>
  </si>
  <si>
    <r>
      <t>개인(이혜</t>
    </r>
    <r>
      <rPr>
        <sz val="8"/>
        <rFont val="맑은 고딕"/>
        <family val="3"/>
      </rPr>
      <t>○)</t>
    </r>
  </si>
  <si>
    <t>교육훈련비 환급(-2,839,780원)</t>
  </si>
  <si>
    <r>
      <t>결연후원금(이</t>
    </r>
    <r>
      <rPr>
        <sz val="8"/>
        <rFont val="맑은 고딕"/>
        <family val="3"/>
      </rPr>
      <t>○현</t>
    </r>
    <r>
      <rPr>
        <sz val="8"/>
        <rFont val="맑은 고딕"/>
        <family val="3"/>
      </rPr>
      <t>, 김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윤)</t>
    </r>
  </si>
  <si>
    <t>아쿠아강사비, 이용료, 인권교육간식</t>
  </si>
  <si>
    <t>2016. 08. 31일 기준 (단위 : 원)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</si>
</sst>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6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center" vertical="center" wrapText="1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58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59" xfId="0" applyNumberFormat="1" applyFont="1" applyFill="1" applyBorder="1" applyAlignment="1">
      <alignment horizontal="center" vertical="center"/>
    </xf>
    <xf numFmtId="176" fontId="46" fillId="0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3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64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65" xfId="0" applyNumberFormat="1" applyFont="1" applyFill="1" applyBorder="1" applyAlignment="1">
      <alignment horizontal="center" vertical="center"/>
    </xf>
    <xf numFmtId="176" fontId="46" fillId="33" borderId="66" xfId="0" applyNumberFormat="1" applyFont="1" applyFill="1" applyBorder="1" applyAlignment="1">
      <alignment horizontal="center" vertical="center"/>
    </xf>
    <xf numFmtId="176" fontId="46" fillId="33" borderId="67" xfId="0" applyNumberFormat="1" applyFont="1" applyFill="1" applyBorder="1" applyAlignment="1">
      <alignment horizontal="center" vertical="center"/>
    </xf>
    <xf numFmtId="176" fontId="46" fillId="33" borderId="68" xfId="0" applyNumberFormat="1" applyFont="1" applyFill="1" applyBorder="1" applyAlignment="1">
      <alignment horizontal="center" vertical="center"/>
    </xf>
    <xf numFmtId="0" fontId="48" fillId="36" borderId="6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70" xfId="0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D12" sqref="D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3" t="s">
        <v>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ht="18.75" customHeight="1" thickBot="1">
      <c r="L2" s="4" t="s">
        <v>83</v>
      </c>
    </row>
    <row r="3" spans="1:12" ht="16.5" customHeight="1">
      <c r="A3" s="136" t="s">
        <v>29</v>
      </c>
      <c r="B3" s="137"/>
      <c r="C3" s="137"/>
      <c r="D3" s="138"/>
      <c r="E3" s="144" t="s">
        <v>30</v>
      </c>
      <c r="F3" s="145"/>
      <c r="G3" s="145"/>
      <c r="H3" s="145"/>
      <c r="I3" s="145"/>
      <c r="J3" s="145"/>
      <c r="K3" s="146"/>
      <c r="L3" s="141" t="s">
        <v>31</v>
      </c>
    </row>
    <row r="4" spans="1:12" ht="16.5" customHeight="1" thickBot="1">
      <c r="A4" s="139" t="s">
        <v>32</v>
      </c>
      <c r="B4" s="140"/>
      <c r="C4" s="5" t="s">
        <v>33</v>
      </c>
      <c r="D4" s="6" t="s">
        <v>31</v>
      </c>
      <c r="E4" s="129" t="s">
        <v>32</v>
      </c>
      <c r="F4" s="130"/>
      <c r="G4" s="131"/>
      <c r="H4" s="43" t="s">
        <v>34</v>
      </c>
      <c r="I4" s="44" t="s">
        <v>35</v>
      </c>
      <c r="J4" s="43" t="s">
        <v>36</v>
      </c>
      <c r="K4" s="44" t="s">
        <v>35</v>
      </c>
      <c r="L4" s="142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11205000</v>
      </c>
      <c r="D5" s="20"/>
      <c r="E5" s="122" t="s">
        <v>58</v>
      </c>
      <c r="F5" s="132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H5/$H$31</f>
        <v>0</v>
      </c>
      <c r="J5" s="45">
        <f>'2016년 지정후원 직간접비사용내역'!H5+'2016년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465000</v>
      </c>
      <c r="D6" s="23"/>
      <c r="E6" s="123"/>
      <c r="F6" s="133"/>
      <c r="G6" s="23" t="s">
        <v>44</v>
      </c>
      <c r="H6" s="45">
        <f>'2016년 비지정후원 직간접비사용내역'!H6+'2016년 비지정후원 직간접비사용내역'!I6</f>
        <v>0</v>
      </c>
      <c r="I6" s="46">
        <f>H6/$H$31</f>
        <v>0</v>
      </c>
      <c r="J6" s="45">
        <f>'2016년 지정후원 직간접비사용내역'!H6+'2016년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3"/>
      <c r="F7" s="133"/>
      <c r="G7" s="23" t="s">
        <v>45</v>
      </c>
      <c r="H7" s="45">
        <f>'2016년 비지정후원 직간접비사용내역'!H7+'2016년 비지정후원 직간접비사용내역'!I7</f>
        <v>0</v>
      </c>
      <c r="I7" s="46">
        <f aca="true" t="shared" si="0" ref="I7:I29">H7/$H$31</f>
        <v>0</v>
      </c>
      <c r="J7" s="45">
        <f>'2016년 지정후원 직간접비사용내역'!H7+'2016년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3"/>
      <c r="F8" s="133"/>
      <c r="G8" s="23" t="s">
        <v>46</v>
      </c>
      <c r="H8" s="45">
        <f>'2016년 비지정후원 직간접비사용내역'!H8+'2016년 비지정후원 직간접비사용내역'!I8</f>
        <v>695670</v>
      </c>
      <c r="I8" s="46">
        <f t="shared" si="0"/>
        <v>0.25331541805946994</v>
      </c>
      <c r="J8" s="45">
        <f>'2016년 지정후원 직간접비사용내역'!H8+'2016년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11670000</v>
      </c>
      <c r="D9" s="50"/>
      <c r="E9" s="123"/>
      <c r="F9" s="133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0"/>
        <v>0</v>
      </c>
      <c r="J9" s="45">
        <f>'2016년 지정후원 직간접비사용내역'!H9+'2016년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3"/>
      <c r="F10" s="134"/>
      <c r="G10" s="23" t="s">
        <v>28</v>
      </c>
      <c r="H10" s="45">
        <f>'2016년 비지정후원 직간접비사용내역'!H10+'2016년 비지정후원 직간접비사용내역'!I10</f>
        <v>0</v>
      </c>
      <c r="I10" s="46">
        <f t="shared" si="0"/>
        <v>0</v>
      </c>
      <c r="J10" s="45">
        <f>'2016년 지정후원 직간접비사용내역'!H10+'2016년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3"/>
      <c r="F11" s="135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0"/>
        <v>0</v>
      </c>
      <c r="J11" s="45">
        <f>'2016년 지정후원 직간접비사용내역'!H11+'2016년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3"/>
      <c r="F12" s="133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0"/>
        <v>0</v>
      </c>
      <c r="J12" s="45">
        <f>'2016년 지정후원 직간접비사용내역'!H12+'2016년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3"/>
      <c r="F13" s="134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0"/>
        <v>0</v>
      </c>
      <c r="J13" s="45">
        <f>'2016년 지정후원 직간접비사용내역'!H13+'2016년 지정후원 직간접비사용내역'!I13</f>
        <v>0</v>
      </c>
      <c r="K13" s="46">
        <f t="shared" si="1"/>
        <v>0</v>
      </c>
      <c r="L13" s="48"/>
    </row>
    <row r="14" spans="1:12" ht="19.5" customHeight="1">
      <c r="A14" s="109" t="s">
        <v>64</v>
      </c>
      <c r="B14" s="111">
        <v>15538572</v>
      </c>
      <c r="C14" s="97" t="s">
        <v>69</v>
      </c>
      <c r="D14" s="80">
        <v>14241522</v>
      </c>
      <c r="E14" s="123"/>
      <c r="F14" s="135" t="s">
        <v>50</v>
      </c>
      <c r="G14" s="23" t="s">
        <v>10</v>
      </c>
      <c r="H14" s="45">
        <f>'2016년 비지정후원 직간접비사용내역'!H14+'2016년 비지정후원 직간접비사용내역'!I14</f>
        <v>307500</v>
      </c>
      <c r="I14" s="46">
        <f t="shared" si="0"/>
        <v>0.11197046164602041</v>
      </c>
      <c r="J14" s="45">
        <f>'2016년 지정후원 직간접비사용내역'!H14+'2016년 지정후원 직간접비사용내역'!I14</f>
        <v>0</v>
      </c>
      <c r="K14" s="46">
        <f t="shared" si="1"/>
        <v>0</v>
      </c>
      <c r="L14" s="48"/>
    </row>
    <row r="15" spans="1:12" ht="19.5" customHeight="1">
      <c r="A15" s="110"/>
      <c r="B15" s="112"/>
      <c r="C15" s="98" t="s">
        <v>36</v>
      </c>
      <c r="D15" s="83">
        <v>1207050</v>
      </c>
      <c r="E15" s="123"/>
      <c r="F15" s="133"/>
      <c r="G15" s="23" t="s">
        <v>51</v>
      </c>
      <c r="H15" s="45">
        <f>'2016년 비지정후원 직간접비사용내역'!H15+'2016년 비지정후원 직간접비사용내역'!I15</f>
        <v>304620</v>
      </c>
      <c r="I15" s="46">
        <f t="shared" si="0"/>
        <v>0.11092176268816499</v>
      </c>
      <c r="J15" s="45">
        <f>'2016년 지정후원 직간접비사용내역'!H15+'2016년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11670000</v>
      </c>
      <c r="C16" s="99" t="s">
        <v>72</v>
      </c>
      <c r="D16" s="83">
        <v>90000</v>
      </c>
      <c r="E16" s="123"/>
      <c r="F16" s="133"/>
      <c r="G16" s="23" t="s">
        <v>4</v>
      </c>
      <c r="H16" s="45">
        <f>'2016년 비지정후원 직간접비사용내역'!H16+'2016년 비지정후원 직간접비사용내역'!I16</f>
        <v>36290</v>
      </c>
      <c r="I16" s="46">
        <f t="shared" si="0"/>
        <v>0.01321433513214335</v>
      </c>
      <c r="J16" s="45">
        <f>'2016년 지정후원 직간접비사용내역'!H16+'2016년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1124480</v>
      </c>
      <c r="D17" s="83"/>
      <c r="E17" s="123"/>
      <c r="F17" s="133"/>
      <c r="G17" s="23" t="s">
        <v>6</v>
      </c>
      <c r="H17" s="45">
        <f>'2016년 비지정후원 직간접비사용내역'!H17+'2016년 비지정후원 직간접비사용내역'!I17</f>
        <v>0</v>
      </c>
      <c r="I17" s="46">
        <f t="shared" si="0"/>
        <v>0</v>
      </c>
      <c r="J17" s="45">
        <f>'2016년 지정후원 직간접비사용내역'!H17+'2016년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26084092</v>
      </c>
      <c r="D18" s="86"/>
      <c r="E18" s="123"/>
      <c r="F18" s="133"/>
      <c r="G18" s="23" t="s">
        <v>17</v>
      </c>
      <c r="H18" s="45">
        <f>'2016년 비지정후원 직간접비사용내역'!H18+'2016년 비지정후원 직간접비사용내역'!I18</f>
        <v>0</v>
      </c>
      <c r="I18" s="46">
        <f t="shared" si="0"/>
        <v>0</v>
      </c>
      <c r="J18" s="45">
        <f>'2016년 지정후원 직간접비사용내역'!H18+'2016년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27208572</v>
      </c>
      <c r="C19" s="95">
        <f>C17+C18</f>
        <v>27208572</v>
      </c>
      <c r="D19" s="96"/>
      <c r="E19" s="124"/>
      <c r="F19" s="134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0"/>
        <v>0</v>
      </c>
      <c r="J19" s="45">
        <f>'2016년 지정후원 직간접비사용내역'!H19+'2016년 지정후원 직간접비사용내역'!I19</f>
        <v>-2161780</v>
      </c>
      <c r="K19" s="46">
        <f t="shared" si="1"/>
        <v>1.332967480176103</v>
      </c>
      <c r="L19" s="48"/>
    </row>
    <row r="20" spans="1:12" ht="19.5" customHeight="1">
      <c r="A20" s="78"/>
      <c r="B20" s="79"/>
      <c r="C20" s="79"/>
      <c r="D20" s="80"/>
      <c r="E20" s="125" t="s">
        <v>59</v>
      </c>
      <c r="F20" s="127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0"/>
        <v>0</v>
      </c>
      <c r="J20" s="45">
        <f>'2016년 지정후원 직간접비사용내역'!H20+'2016년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3"/>
      <c r="F21" s="128"/>
      <c r="G21" s="23" t="s">
        <v>25</v>
      </c>
      <c r="H21" s="45">
        <f>'2016년 비지정후원 직간접비사용내역'!H21+'2016년 비지정후원 직간접비사용내역'!I21</f>
        <v>0</v>
      </c>
      <c r="I21" s="46">
        <f t="shared" si="0"/>
        <v>0</v>
      </c>
      <c r="J21" s="45">
        <f>'2016년 지정후원 직간접비사용내역'!H21+'2016년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17">
        <v>3383830</v>
      </c>
      <c r="C22" s="117"/>
      <c r="D22" s="118"/>
      <c r="E22" s="126"/>
      <c r="F22" s="124"/>
      <c r="G22" s="23" t="s">
        <v>11</v>
      </c>
      <c r="H22" s="45">
        <f>'2016년 비지정후원 직간접비사용내역'!H22+'2016년 비지정후원 직간접비사용내역'!I22</f>
        <v>157500</v>
      </c>
      <c r="I22" s="46">
        <f t="shared" si="0"/>
        <v>0.05735072425771777</v>
      </c>
      <c r="J22" s="45">
        <f>'2016년 지정후원 직간접비사용내역'!H22+'2016년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15">
        <v>0</v>
      </c>
      <c r="C23" s="115"/>
      <c r="D23" s="116"/>
      <c r="E23" s="125" t="s">
        <v>60</v>
      </c>
      <c r="F23" s="127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0"/>
        <v>0</v>
      </c>
      <c r="J23" s="45">
        <f>'2016년 지정후원 직간접비사용내역'!H23+'2016년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13">
        <v>22700262</v>
      </c>
      <c r="C24" s="113"/>
      <c r="D24" s="114"/>
      <c r="E24" s="123"/>
      <c r="F24" s="128"/>
      <c r="G24" s="23" t="s">
        <v>3</v>
      </c>
      <c r="H24" s="45">
        <f>'2016년 비지정후원 직간접비사용내역'!H24+'2016년 비지정후원 직간접비사용내역'!I24</f>
        <v>36900</v>
      </c>
      <c r="I24" s="46">
        <f t="shared" si="0"/>
        <v>0.013436455397522449</v>
      </c>
      <c r="J24" s="45">
        <f>'2016년 지정후원 직간접비사용내역'!H24+'2016년 지정후원 직간접비사용내역'!I24</f>
        <v>0</v>
      </c>
      <c r="K24" s="46">
        <f t="shared" si="1"/>
        <v>0</v>
      </c>
      <c r="L24" s="48"/>
    </row>
    <row r="25" spans="1:12" ht="19.5" customHeight="1">
      <c r="A25" s="119">
        <f>B22+B23+B24</f>
        <v>26084092</v>
      </c>
      <c r="B25" s="120"/>
      <c r="C25" s="120"/>
      <c r="D25" s="121"/>
      <c r="E25" s="123"/>
      <c r="F25" s="128"/>
      <c r="G25" s="23" t="s">
        <v>26</v>
      </c>
      <c r="H25" s="45">
        <f>'2016년 비지정후원 직간접비사용내역'!H25+'2016년 비지정후원 직간접비사용내역'!I25</f>
        <v>0</v>
      </c>
      <c r="I25" s="46">
        <f t="shared" si="0"/>
        <v>0</v>
      </c>
      <c r="J25" s="45">
        <f>'2016년 지정후원 직간접비사용내역'!H25+'2016년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3"/>
      <c r="F26" s="128"/>
      <c r="G26" s="23" t="s">
        <v>23</v>
      </c>
      <c r="H26" s="45">
        <f>'2016년 비지정후원 직간접비사용내역'!H26+'2016년 비지정후원 직간접비사용내역'!I26</f>
        <v>0</v>
      </c>
      <c r="I26" s="46">
        <f t="shared" si="0"/>
        <v>0</v>
      </c>
      <c r="J26" s="45">
        <f>'2016년 지정후원 직간접비사용내역'!H26+'2016년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3"/>
      <c r="F27" s="128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0"/>
        <v>0</v>
      </c>
      <c r="J27" s="45">
        <f>'2016년 지정후원 직간접비사용내역'!H27+'2016년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3"/>
      <c r="F28" s="124"/>
      <c r="G28" s="23" t="s">
        <v>53</v>
      </c>
      <c r="H28" s="45">
        <f>'2016년 비지정후원 직간접비사용내역'!H28+'2016년 비지정후원 직간접비사용내역'!I28</f>
        <v>3970</v>
      </c>
      <c r="I28" s="46">
        <f t="shared" si="0"/>
        <v>0.0014456023828770764</v>
      </c>
      <c r="J28" s="45">
        <f>'2016년 지정후원 직간접비사용내역'!H28+'2016년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3"/>
      <c r="F29" s="56" t="s">
        <v>56</v>
      </c>
      <c r="G29" s="27" t="s">
        <v>54</v>
      </c>
      <c r="H29" s="45">
        <f>'2016년 비지정후원 직간접비사용내역'!H29+'2016년 비지정후원 직간접비사용내역'!I29</f>
        <v>1203810</v>
      </c>
      <c r="I29" s="46">
        <f t="shared" si="0"/>
        <v>0.43834524043608397</v>
      </c>
      <c r="J29" s="45">
        <f>'2016년 지정후원 직간접비사용내역'!H29+'2016년 지정후원 직간접비사용내역'!I29</f>
        <v>340000</v>
      </c>
      <c r="K29" s="46">
        <f t="shared" si="1"/>
        <v>-0.20964619122199066</v>
      </c>
      <c r="L29" s="48"/>
    </row>
    <row r="30" spans="1:12" ht="19.5" customHeight="1">
      <c r="A30" s="81"/>
      <c r="B30" s="82"/>
      <c r="C30" s="82"/>
      <c r="D30" s="83"/>
      <c r="E30" s="126"/>
      <c r="F30" s="56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H30/$H$31</f>
        <v>0</v>
      </c>
      <c r="J30" s="45">
        <f>'2016년 지정후원 직간접비사용내역'!H30+'2016년 지정후원 직간접비사용내역'!I30</f>
        <v>200000</v>
      </c>
      <c r="K30" s="46">
        <f>J30/$J$31</f>
        <v>-0.12332128895411215</v>
      </c>
      <c r="L30" s="48"/>
    </row>
    <row r="31" spans="1:12" ht="14.25" thickBot="1">
      <c r="A31" s="91"/>
      <c r="B31" s="92"/>
      <c r="C31" s="92"/>
      <c r="D31" s="93"/>
      <c r="E31" s="129" t="s">
        <v>41</v>
      </c>
      <c r="F31" s="130"/>
      <c r="G31" s="131"/>
      <c r="H31" s="51">
        <f>SUM(H5:H30)</f>
        <v>2746260</v>
      </c>
      <c r="I31" s="52">
        <f>SUM(H5:H10,H14:H18,H22:H30)/$H$31</f>
        <v>1</v>
      </c>
      <c r="J31" s="51">
        <f>SUM(J5:J30)</f>
        <v>-1621780</v>
      </c>
      <c r="K31" s="52">
        <f>SUM(J5:J10,J14:J18,J22:J30)/$J$31</f>
        <v>-0.3329674801761028</v>
      </c>
      <c r="L31" s="53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3" t="s">
        <v>75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83</v>
      </c>
    </row>
    <row r="3" spans="1:10" ht="20.25" customHeight="1">
      <c r="A3" s="136" t="s">
        <v>0</v>
      </c>
      <c r="B3" s="137"/>
      <c r="C3" s="137"/>
      <c r="D3" s="147"/>
      <c r="E3" s="145" t="s">
        <v>2</v>
      </c>
      <c r="F3" s="145"/>
      <c r="G3" s="145"/>
      <c r="H3" s="145"/>
      <c r="I3" s="146"/>
      <c r="J3" s="148" t="s">
        <v>15</v>
      </c>
    </row>
    <row r="4" spans="1:10" ht="20.25" customHeight="1" thickBot="1">
      <c r="A4" s="139" t="s">
        <v>13</v>
      </c>
      <c r="B4" s="140"/>
      <c r="C4" s="54" t="s">
        <v>14</v>
      </c>
      <c r="D4" s="6" t="s">
        <v>15</v>
      </c>
      <c r="E4" s="129" t="s">
        <v>13</v>
      </c>
      <c r="F4" s="130"/>
      <c r="G4" s="131"/>
      <c r="H4" s="7" t="s">
        <v>20</v>
      </c>
      <c r="I4" s="8" t="s">
        <v>21</v>
      </c>
      <c r="J4" s="149"/>
    </row>
    <row r="5" spans="1:10" ht="19.5" customHeight="1">
      <c r="A5" s="55" t="s">
        <v>1</v>
      </c>
      <c r="B5" s="63" t="s">
        <v>38</v>
      </c>
      <c r="C5" s="62">
        <v>11205000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1"/>
      <c r="F6" s="128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28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28"/>
      <c r="G8" s="23" t="s">
        <v>46</v>
      </c>
      <c r="H8" s="70">
        <v>695670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28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4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1"/>
      <c r="F11" s="135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3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5" t="s">
        <v>50</v>
      </c>
      <c r="G14" s="23" t="s">
        <v>10</v>
      </c>
      <c r="H14" s="70">
        <v>307500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3"/>
      <c r="G15" s="23" t="s">
        <v>51</v>
      </c>
      <c r="H15" s="70">
        <v>304620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3"/>
      <c r="G16" s="23" t="s">
        <v>4</v>
      </c>
      <c r="H16" s="70">
        <v>36290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3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3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4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5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3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6"/>
      <c r="F22" s="134"/>
      <c r="G22" s="23" t="s">
        <v>11</v>
      </c>
      <c r="H22" s="70">
        <v>157500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5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3"/>
      <c r="G24" s="23" t="s">
        <v>3</v>
      </c>
      <c r="H24" s="70">
        <v>36900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3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3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3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4"/>
      <c r="G28" s="23" t="s">
        <v>53</v>
      </c>
      <c r="H28" s="70">
        <v>3970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1203810</v>
      </c>
      <c r="I29" s="71">
        <v>0</v>
      </c>
      <c r="J29" s="25"/>
    </row>
    <row r="30" spans="1:10" ht="19.5" customHeight="1" thickBot="1">
      <c r="A30" s="61"/>
      <c r="B30" s="29"/>
      <c r="C30" s="29"/>
      <c r="D30" s="27"/>
      <c r="E30" s="152"/>
      <c r="F30" s="60" t="s">
        <v>62</v>
      </c>
      <c r="G30" s="59" t="s">
        <v>42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11205000</v>
      </c>
      <c r="D31" s="32"/>
      <c r="E31" s="57"/>
      <c r="F31" s="153" t="s">
        <v>22</v>
      </c>
      <c r="G31" s="154"/>
      <c r="H31" s="33">
        <f>SUM(H5:H30)</f>
        <v>2746260</v>
      </c>
      <c r="I31" s="34">
        <f>SUM(I5:I30)</f>
        <v>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3" t="s">
        <v>76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83</v>
      </c>
    </row>
    <row r="3" spans="1:10" ht="20.25" customHeight="1">
      <c r="A3" s="136" t="s">
        <v>0</v>
      </c>
      <c r="B3" s="137"/>
      <c r="C3" s="137"/>
      <c r="D3" s="147"/>
      <c r="E3" s="145" t="s">
        <v>2</v>
      </c>
      <c r="F3" s="145"/>
      <c r="G3" s="145"/>
      <c r="H3" s="145"/>
      <c r="I3" s="146"/>
      <c r="J3" s="148" t="s">
        <v>15</v>
      </c>
    </row>
    <row r="4" spans="1:10" ht="20.25" customHeight="1" thickBot="1">
      <c r="A4" s="139" t="s">
        <v>13</v>
      </c>
      <c r="B4" s="140"/>
      <c r="C4" s="5" t="s">
        <v>14</v>
      </c>
      <c r="D4" s="6" t="s">
        <v>15</v>
      </c>
      <c r="E4" s="129" t="s">
        <v>13</v>
      </c>
      <c r="F4" s="130"/>
      <c r="G4" s="131"/>
      <c r="H4" s="7" t="s">
        <v>20</v>
      </c>
      <c r="I4" s="8" t="s">
        <v>21</v>
      </c>
      <c r="J4" s="149"/>
    </row>
    <row r="5" spans="1:10" ht="19.5" customHeight="1">
      <c r="A5" s="55" t="s">
        <v>1</v>
      </c>
      <c r="B5" s="100" t="s">
        <v>42</v>
      </c>
      <c r="C5" s="103">
        <v>110000</v>
      </c>
      <c r="D5" s="107" t="s">
        <v>77</v>
      </c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255000</v>
      </c>
      <c r="D6" s="106" t="s">
        <v>73</v>
      </c>
      <c r="E6" s="151"/>
      <c r="F6" s="128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78</v>
      </c>
      <c r="C7" s="105">
        <v>100000</v>
      </c>
      <c r="D7" s="108" t="s">
        <v>79</v>
      </c>
      <c r="E7" s="151"/>
      <c r="F7" s="128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51"/>
      <c r="F8" s="128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28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4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5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3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3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5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3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3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3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3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4"/>
      <c r="G19" s="23" t="s">
        <v>27</v>
      </c>
      <c r="H19" s="70">
        <v>0</v>
      </c>
      <c r="I19" s="71">
        <v>-2161780</v>
      </c>
      <c r="J19" s="25" t="s">
        <v>80</v>
      </c>
    </row>
    <row r="20" spans="1:10" ht="19.5" customHeight="1">
      <c r="A20" s="14"/>
      <c r="B20" s="18"/>
      <c r="C20" s="18"/>
      <c r="D20" s="23"/>
      <c r="E20" s="151" t="s">
        <v>52</v>
      </c>
      <c r="F20" s="135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3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6"/>
      <c r="F22" s="134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5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3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3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3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3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4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340000</v>
      </c>
      <c r="I29" s="71">
        <v>0</v>
      </c>
      <c r="J29" s="25" t="s">
        <v>82</v>
      </c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200000</v>
      </c>
      <c r="I30" s="75">
        <v>0</v>
      </c>
      <c r="J30" s="58" t="s">
        <v>81</v>
      </c>
    </row>
    <row r="31" spans="1:13" ht="27" customHeight="1" thickBot="1">
      <c r="A31" s="30" t="s">
        <v>12</v>
      </c>
      <c r="B31" s="31"/>
      <c r="C31" s="31">
        <f>C5+C6+C7+C8+C9</f>
        <v>465000</v>
      </c>
      <c r="D31" s="32"/>
      <c r="E31" s="57"/>
      <c r="F31" s="153" t="s">
        <v>22</v>
      </c>
      <c r="G31" s="154"/>
      <c r="H31" s="33">
        <f>SUM(H5:H30)</f>
        <v>540000</v>
      </c>
      <c r="I31" s="34">
        <f>SUM(I5:I30)</f>
        <v>-2161780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2016-09-02T08:29:47Z</cp:lastPrinted>
  <dcterms:created xsi:type="dcterms:W3CDTF">2004-08-24T01:54:40Z</dcterms:created>
  <dcterms:modified xsi:type="dcterms:W3CDTF">2018-03-14T06:53:58Z</dcterms:modified>
  <cp:category/>
  <cp:version/>
  <cp:contentType/>
  <cp:contentStatus/>
</cp:coreProperties>
</file>