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6년 4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4월 결산서 '!$A$1:$L$32</definedName>
  </definedNames>
  <calcPr fullCalcOnLoad="1"/>
</workbook>
</file>

<file path=xl/sharedStrings.xml><?xml version="1.0" encoding="utf-8"?>
<sst xmlns="http://schemas.openxmlformats.org/spreadsheetml/2006/main" count="183" uniqueCount="89">
  <si>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</si>
  <si>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</si>
  <si>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</si>
  <si>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</si>
  <si>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</si>
  <si>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</si>
  <si>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</si>
  <si>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</si>
  <si>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</si>
  <si>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</si>
  <si>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</si>
  <si>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</si>
  <si>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</si>
  <si>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</si>
  <si>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</si>
  <si>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</si>
  <si>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</si>
  <si>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</si>
  <si>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</si>
  <si>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</si>
  <si>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</si>
  <si>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</si>
  <si>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</si>
  <si>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</si>
  <si>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</si>
  <si>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</si>
  <si>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</si>
  <si>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</si>
  <si>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</si>
  <si>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</si>
  <si>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</si>
  <si>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</si>
  <si>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</si>
  <si>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</si>
  <si>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</si>
  <si>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</si>
  <si>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</si>
  <si>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</si>
  <si>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</si>
  <si>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</si>
  <si>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</si>
  <si>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</si>
  <si>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</si>
  <si>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</si>
  <si>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</si>
  <si>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</si>
  <si>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</si>
  <si>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</si>
  <si>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</si>
  <si>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</si>
  <si>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</si>
  <si>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</si>
  <si>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</si>
  <si>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</si>
  <si>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</si>
  <si>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</si>
  <si>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</si>
  <si>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</si>
  <si>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</si>
  <si>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</si>
  <si>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</si>
  <si>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</si>
  <si>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</si>
  <si>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</si>
  <si>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난방비</t>
  </si>
  <si>
    <t>전월이월금</t>
  </si>
  <si>
    <t>수입</t>
  </si>
  <si>
    <t>지출</t>
  </si>
  <si>
    <t>차월이월금</t>
  </si>
  <si>
    <t>차월이월금 내역</t>
  </si>
  <si>
    <t>비지정</t>
  </si>
  <si>
    <t>재활P/G</t>
  </si>
  <si>
    <t>아쿠아</t>
  </si>
  <si>
    <t>승마</t>
  </si>
  <si>
    <t>교육훈련비</t>
  </si>
  <si>
    <t>예금이자</t>
  </si>
  <si>
    <t>2016년도 4월 바다의별 지정후원금 사용내역(직,간접비)</t>
  </si>
  <si>
    <t>2016년도 4월 바다의별 비지정후원금 사용내역(직,간접비)</t>
  </si>
  <si>
    <t>2016년 4월 바다의별 후원금 결산서</t>
  </si>
  <si>
    <t>아쿠아강사료200,000 / 수영장이용료120,000</t>
  </si>
  <si>
    <t>2016. 04. 30일 기준 (단위 : 원)</t>
  </si>
  <si>
    <t>결연</t>
  </si>
  <si>
    <t>환경개선사업</t>
  </si>
  <si>
    <t>이**, 김**</t>
  </si>
  <si>
    <t>사회복지***</t>
  </si>
  <si>
    <t>공****</t>
  </si>
  <si>
    <t>교육훈련비 지정 (이** 식품위생교육 지정)</t>
  </si>
  <si>
    <t>결연후원금(이**, 김**)</t>
  </si>
  <si>
    <t>경** 난방비 지원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</si>
</sst>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5" fillId="0" borderId="34" xfId="0" applyNumberFormat="1" applyFont="1" applyFill="1" applyBorder="1" applyAlignment="1">
      <alignment horizontal="center" vertical="center"/>
    </xf>
    <xf numFmtId="176" fontId="47" fillId="33" borderId="35" xfId="0" applyNumberFormat="1" applyFont="1" applyFill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176" fontId="44" fillId="0" borderId="37" xfId="0" applyNumberFormat="1" applyFont="1" applyFill="1" applyBorder="1" applyAlignment="1">
      <alignment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9" xfId="0" applyNumberFormat="1" applyFont="1" applyFill="1" applyBorder="1" applyAlignment="1">
      <alignment horizontal="left" vertical="center"/>
    </xf>
    <xf numFmtId="41" fontId="44" fillId="0" borderId="34" xfId="48" applyFont="1" applyBorder="1" applyAlignment="1">
      <alignment/>
    </xf>
    <xf numFmtId="176" fontId="45" fillId="0" borderId="34" xfId="0" applyNumberFormat="1" applyFont="1" applyFill="1" applyBorder="1" applyAlignment="1">
      <alignment vertical="center"/>
    </xf>
    <xf numFmtId="176" fontId="44" fillId="0" borderId="34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40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1" xfId="48" applyFont="1" applyFill="1" applyBorder="1" applyAlignment="1">
      <alignment horizontal="center" vertical="center"/>
    </xf>
    <xf numFmtId="41" fontId="45" fillId="0" borderId="42" xfId="48" applyFont="1" applyFill="1" applyBorder="1" applyAlignment="1">
      <alignment horizontal="right" vertical="center"/>
    </xf>
    <xf numFmtId="41" fontId="45" fillId="0" borderId="36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48" xfId="0" applyNumberFormat="1" applyFont="1" applyFill="1" applyBorder="1" applyAlignment="1">
      <alignment horizontal="center"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53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5" xfId="0" applyNumberFormat="1" applyFont="1" applyFill="1" applyBorder="1" applyAlignment="1">
      <alignment vertical="center"/>
    </xf>
    <xf numFmtId="176" fontId="45" fillId="35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horizontal="center" vertical="center"/>
    </xf>
    <xf numFmtId="176" fontId="45" fillId="34" borderId="55" xfId="0" applyNumberFormat="1" applyFont="1" applyFill="1" applyBorder="1" applyAlignment="1">
      <alignment vertical="center"/>
    </xf>
    <xf numFmtId="176" fontId="45" fillId="34" borderId="56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horizontal="center" vertical="center"/>
    </xf>
    <xf numFmtId="176" fontId="44" fillId="0" borderId="44" xfId="0" applyNumberFormat="1" applyFont="1" applyFill="1" applyBorder="1" applyAlignment="1">
      <alignment horizontal="right" vertical="center"/>
    </xf>
    <xf numFmtId="176" fontId="44" fillId="0" borderId="49" xfId="0" applyNumberFormat="1" applyFont="1" applyFill="1" applyBorder="1" applyAlignment="1">
      <alignment horizontal="right"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7" xfId="0" applyNumberFormat="1" applyFont="1" applyFill="1" applyBorder="1" applyAlignment="1">
      <alignment horizontal="right" vertical="center"/>
    </xf>
    <xf numFmtId="176" fontId="45" fillId="34" borderId="41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34" borderId="56" xfId="0" applyNumberFormat="1" applyFont="1" applyFill="1" applyBorder="1" applyAlignment="1">
      <alignment horizontal="right" vertical="center"/>
    </xf>
    <xf numFmtId="176" fontId="45" fillId="0" borderId="57" xfId="0" applyNumberFormat="1" applyFont="1" applyFill="1" applyBorder="1" applyAlignment="1">
      <alignment horizontal="center" vertical="center" wrapText="1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5" fillId="33" borderId="42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7" xfId="0" applyNumberFormat="1" applyFont="1" applyFill="1" applyBorder="1" applyAlignment="1">
      <alignment horizontal="center" vertical="center"/>
    </xf>
    <xf numFmtId="176" fontId="45" fillId="33" borderId="40" xfId="0" applyNumberFormat="1" applyFont="1" applyFill="1" applyBorder="1" applyAlignment="1">
      <alignment horizontal="center" vertical="center"/>
    </xf>
    <xf numFmtId="176" fontId="45" fillId="33" borderId="62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3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0" fontId="47" fillId="36" borderId="6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8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0" borderId="39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B27" sqref="B27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2" t="s">
        <v>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ht="18.75" customHeight="1" thickBot="1">
      <c r="L2" s="4" t="s">
        <v>80</v>
      </c>
    </row>
    <row r="3" spans="1:12" ht="16.5" customHeight="1">
      <c r="A3" s="125" t="s">
        <v>29</v>
      </c>
      <c r="B3" s="126"/>
      <c r="C3" s="126"/>
      <c r="D3" s="127"/>
      <c r="E3" s="133" t="s">
        <v>30</v>
      </c>
      <c r="F3" s="134"/>
      <c r="G3" s="134"/>
      <c r="H3" s="134"/>
      <c r="I3" s="134"/>
      <c r="J3" s="134"/>
      <c r="K3" s="135"/>
      <c r="L3" s="130" t="s">
        <v>31</v>
      </c>
    </row>
    <row r="4" spans="1:12" ht="16.5" customHeight="1" thickBot="1">
      <c r="A4" s="128" t="s">
        <v>32</v>
      </c>
      <c r="B4" s="129"/>
      <c r="C4" s="5" t="s">
        <v>33</v>
      </c>
      <c r="D4" s="6" t="s">
        <v>31</v>
      </c>
      <c r="E4" s="122" t="s">
        <v>32</v>
      </c>
      <c r="F4" s="123"/>
      <c r="G4" s="124"/>
      <c r="H4" s="43" t="s">
        <v>34</v>
      </c>
      <c r="I4" s="44" t="s">
        <v>35</v>
      </c>
      <c r="J4" s="43" t="s">
        <v>36</v>
      </c>
      <c r="K4" s="44" t="s">
        <v>35</v>
      </c>
      <c r="L4" s="131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7470130</v>
      </c>
      <c r="D5" s="20"/>
      <c r="E5" s="115" t="s">
        <v>58</v>
      </c>
      <c r="F5" s="56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H5/$C$5</f>
        <v>0</v>
      </c>
      <c r="J5" s="45">
        <f>'2016년 지정후원 직간접비사용내역'!H5+'2016년 지정후원 직간접비사용내역'!I5</f>
        <v>0</v>
      </c>
      <c r="K5" s="46">
        <f aca="true" t="shared" si="0" ref="K5:K30">J5/$C$6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9025000</v>
      </c>
      <c r="D6" s="23"/>
      <c r="E6" s="116"/>
      <c r="F6" s="57"/>
      <c r="G6" s="23" t="s">
        <v>44</v>
      </c>
      <c r="H6" s="45">
        <f>'2016년 비지정후원 직간접비사용내역'!H6+'2016년 비지정후원 직간접비사용내역'!I6</f>
        <v>0</v>
      </c>
      <c r="I6" s="46">
        <f aca="true" t="shared" si="1" ref="I6:I27">H6/$C$5</f>
        <v>0</v>
      </c>
      <c r="J6" s="45">
        <f>'2016년 지정후원 직간접비사용내역'!H6+'2016년 지정후원 직간접비사용내역'!I6</f>
        <v>0</v>
      </c>
      <c r="K6" s="46">
        <f t="shared" si="0"/>
        <v>0</v>
      </c>
      <c r="L6" s="48"/>
    </row>
    <row r="7" spans="1:12" ht="19.5" customHeight="1">
      <c r="A7" s="14"/>
      <c r="B7" s="17"/>
      <c r="C7" s="22"/>
      <c r="D7" s="23"/>
      <c r="E7" s="116"/>
      <c r="F7" s="57"/>
      <c r="G7" s="23" t="s">
        <v>45</v>
      </c>
      <c r="H7" s="45">
        <f>'2016년 비지정후원 직간접비사용내역'!H7+'2016년 비지정후원 직간접비사용내역'!I7</f>
        <v>0</v>
      </c>
      <c r="I7" s="46">
        <f t="shared" si="1"/>
        <v>0</v>
      </c>
      <c r="J7" s="45">
        <f>'2016년 지정후원 직간접비사용내역'!H7+'2016년 지정후원 직간접비사용내역'!I7</f>
        <v>0</v>
      </c>
      <c r="K7" s="46">
        <f t="shared" si="0"/>
        <v>0</v>
      </c>
      <c r="L7" s="48"/>
    </row>
    <row r="8" spans="1:12" ht="19.5" customHeight="1">
      <c r="A8" s="14"/>
      <c r="B8" s="18"/>
      <c r="C8" s="18"/>
      <c r="D8" s="23"/>
      <c r="E8" s="116"/>
      <c r="F8" s="57"/>
      <c r="G8" s="23" t="s">
        <v>46</v>
      </c>
      <c r="H8" s="45">
        <f>'2016년 비지정후원 직간접비사용내역'!H8+'2016년 비지정후원 직간접비사용내역'!I8</f>
        <v>690990</v>
      </c>
      <c r="I8" s="46">
        <f t="shared" si="1"/>
        <v>0.09250039825277472</v>
      </c>
      <c r="J8" s="45">
        <f>'2016년 지정후원 직간접비사용내역'!H8+'2016년 지정후원 직간접비사용내역'!I8</f>
        <v>0</v>
      </c>
      <c r="K8" s="46">
        <f t="shared" si="0"/>
        <v>0</v>
      </c>
      <c r="L8" s="48"/>
    </row>
    <row r="9" spans="1:12" ht="19.5" customHeight="1" thickBot="1">
      <c r="A9" s="77" t="s">
        <v>12</v>
      </c>
      <c r="B9" s="49"/>
      <c r="C9" s="49">
        <f>C5+C6</f>
        <v>16495130</v>
      </c>
      <c r="D9" s="50"/>
      <c r="E9" s="116"/>
      <c r="F9" s="57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1"/>
        <v>0</v>
      </c>
      <c r="J9" s="45">
        <f>'2016년 지정후원 직간접비사용내역'!H9+'2016년 지정후원 직간접비사용내역'!I9</f>
        <v>0</v>
      </c>
      <c r="K9" s="46">
        <f t="shared" si="0"/>
        <v>0</v>
      </c>
      <c r="L9" s="48"/>
    </row>
    <row r="10" spans="1:12" ht="19.5" customHeight="1">
      <c r="A10" s="88"/>
      <c r="B10" s="89"/>
      <c r="C10" s="89"/>
      <c r="D10" s="90"/>
      <c r="E10" s="116"/>
      <c r="F10" s="57"/>
      <c r="G10" s="23" t="s">
        <v>28</v>
      </c>
      <c r="H10" s="45">
        <f>'2016년 비지정후원 직간접비사용내역'!H10+'2016년 비지정후원 직간접비사용내역'!I10</f>
        <v>0</v>
      </c>
      <c r="I10" s="46">
        <f t="shared" si="1"/>
        <v>0</v>
      </c>
      <c r="J10" s="45">
        <f>'2016년 지정후원 직간접비사용내역'!H10+'2016년 지정후원 직간접비사용내역'!I10</f>
        <v>0</v>
      </c>
      <c r="K10" s="46">
        <f t="shared" si="0"/>
        <v>0</v>
      </c>
      <c r="L10" s="48"/>
    </row>
    <row r="11" spans="1:12" ht="19.5" customHeight="1">
      <c r="A11" s="91"/>
      <c r="B11" s="83"/>
      <c r="C11" s="83"/>
      <c r="D11" s="84"/>
      <c r="E11" s="116"/>
      <c r="F11" s="57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1"/>
        <v>0</v>
      </c>
      <c r="J11" s="45">
        <f>'2016년 지정후원 직간접비사용내역'!H11+'2016년 지정후원 직간접비사용내역'!I11</f>
        <v>0</v>
      </c>
      <c r="K11" s="46">
        <f t="shared" si="0"/>
        <v>0</v>
      </c>
      <c r="L11" s="48"/>
    </row>
    <row r="12" spans="1:12" ht="19.5" customHeight="1">
      <c r="A12" s="91"/>
      <c r="B12" s="83"/>
      <c r="C12" s="83"/>
      <c r="D12" s="84"/>
      <c r="E12" s="116"/>
      <c r="F12" s="57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1"/>
        <v>0</v>
      </c>
      <c r="J12" s="45">
        <f>'2016년 지정후원 직간접비사용내역'!H12+'2016년 지정후원 직간접비사용내역'!I12</f>
        <v>0</v>
      </c>
      <c r="K12" s="46">
        <f t="shared" si="0"/>
        <v>0</v>
      </c>
      <c r="L12" s="48"/>
    </row>
    <row r="13" spans="1:12" ht="19.5" customHeight="1">
      <c r="A13" s="91"/>
      <c r="B13" s="83"/>
      <c r="C13" s="83"/>
      <c r="D13" s="84"/>
      <c r="E13" s="116"/>
      <c r="F13" s="57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1"/>
        <v>0</v>
      </c>
      <c r="J13" s="45">
        <f>'2016년 지정후원 직간접비사용내역'!H13+'2016년 지정후원 직간접비사용내역'!I13</f>
        <v>0</v>
      </c>
      <c r="K13" s="46">
        <f t="shared" si="0"/>
        <v>0</v>
      </c>
      <c r="L13" s="48"/>
    </row>
    <row r="14" spans="1:12" ht="19.5" customHeight="1">
      <c r="A14" s="102" t="s">
        <v>65</v>
      </c>
      <c r="B14" s="104">
        <v>32783088</v>
      </c>
      <c r="C14" s="98" t="s">
        <v>70</v>
      </c>
      <c r="D14" s="81">
        <v>27673098</v>
      </c>
      <c r="E14" s="116"/>
      <c r="F14" s="57"/>
      <c r="G14" s="23" t="s">
        <v>10</v>
      </c>
      <c r="H14" s="45">
        <f>'2016년 비지정후원 직간접비사용내역'!H14+'2016년 비지정후원 직간접비사용내역'!I14</f>
        <v>67000</v>
      </c>
      <c r="I14" s="46">
        <f>H14/$C$5</f>
        <v>0.008969054086073468</v>
      </c>
      <c r="J14" s="45">
        <f>'2016년 지정후원 직간접비사용내역'!H14+'2016년 지정후원 직간접비사용내역'!I14</f>
        <v>0</v>
      </c>
      <c r="K14" s="46">
        <f>J14/$C$6</f>
        <v>0</v>
      </c>
      <c r="L14" s="48"/>
    </row>
    <row r="15" spans="1:12" ht="19.5" customHeight="1">
      <c r="A15" s="103"/>
      <c r="B15" s="105"/>
      <c r="C15" s="99" t="s">
        <v>36</v>
      </c>
      <c r="D15" s="84">
        <v>5059990</v>
      </c>
      <c r="E15" s="116"/>
      <c r="F15" s="57" t="s">
        <v>50</v>
      </c>
      <c r="G15" s="23" t="s">
        <v>51</v>
      </c>
      <c r="H15" s="45">
        <f>'2016년 비지정후원 직간접비사용내역'!H15+'2016년 비지정후원 직간접비사용내역'!I15</f>
        <v>595840</v>
      </c>
      <c r="I15" s="46">
        <f t="shared" si="1"/>
        <v>0.07976300278576143</v>
      </c>
      <c r="J15" s="45">
        <f>'2016년 지정후원 직간접비사용내역'!H15+'2016년 지정후원 직간접비사용내역'!I15</f>
        <v>0</v>
      </c>
      <c r="K15" s="46">
        <f t="shared" si="0"/>
        <v>0</v>
      </c>
      <c r="L15" s="48"/>
    </row>
    <row r="16" spans="1:12" ht="19.5" customHeight="1">
      <c r="A16" s="82" t="s">
        <v>66</v>
      </c>
      <c r="B16" s="83">
        <f>C9</f>
        <v>16495130</v>
      </c>
      <c r="C16" s="101" t="s">
        <v>81</v>
      </c>
      <c r="D16" s="84">
        <v>50000</v>
      </c>
      <c r="E16" s="116"/>
      <c r="F16" s="57"/>
      <c r="G16" s="23" t="s">
        <v>4</v>
      </c>
      <c r="H16" s="45">
        <f>'2016년 비지정후원 직간접비사용내역'!H16+'2016년 비지정후원 직간접비사용내역'!I16</f>
        <v>206780</v>
      </c>
      <c r="I16" s="46">
        <f t="shared" si="1"/>
        <v>0.027680910506242863</v>
      </c>
      <c r="J16" s="45">
        <f>'2016년 지정후원 직간접비사용내역'!H16+'2016년 지정후원 직간접비사용내역'!I16</f>
        <v>0</v>
      </c>
      <c r="K16" s="46">
        <f t="shared" si="0"/>
        <v>0</v>
      </c>
      <c r="L16" s="48"/>
    </row>
    <row r="17" spans="1:12" ht="19.5" customHeight="1">
      <c r="A17" s="82" t="s">
        <v>67</v>
      </c>
      <c r="B17" s="83"/>
      <c r="C17" s="83">
        <f>H31+J31</f>
        <v>3681410</v>
      </c>
      <c r="D17" s="84"/>
      <c r="E17" s="116"/>
      <c r="F17" s="57"/>
      <c r="G17" s="23" t="s">
        <v>6</v>
      </c>
      <c r="H17" s="45">
        <f>'2016년 비지정후원 직간접비사용내역'!H17+'2016년 비지정후원 직간접비사용내역'!I17</f>
        <v>0</v>
      </c>
      <c r="I17" s="46">
        <f t="shared" si="1"/>
        <v>0</v>
      </c>
      <c r="J17" s="45">
        <f>'2016년 지정후원 직간접비사용내역'!H17+'2016년 지정후원 직간접비사용내역'!I17</f>
        <v>0</v>
      </c>
      <c r="K17" s="46">
        <f t="shared" si="0"/>
        <v>0</v>
      </c>
      <c r="L17" s="48"/>
    </row>
    <row r="18" spans="1:12" ht="19.5" customHeight="1">
      <c r="A18" s="85" t="s">
        <v>68</v>
      </c>
      <c r="B18" s="86"/>
      <c r="C18" s="86">
        <f>B14+B16-C17</f>
        <v>45596808</v>
      </c>
      <c r="D18" s="87"/>
      <c r="E18" s="116"/>
      <c r="F18" s="57"/>
      <c r="G18" s="23" t="s">
        <v>17</v>
      </c>
      <c r="H18" s="45">
        <f>'2016년 비지정후원 직간접비사용내역'!H18+'2016년 비지정후원 직간접비사용내역'!I18</f>
        <v>0</v>
      </c>
      <c r="I18" s="46">
        <f t="shared" si="1"/>
        <v>0</v>
      </c>
      <c r="J18" s="45">
        <f>'2016년 지정후원 직간접비사용내역'!H18+'2016년 지정후원 직간접비사용내역'!I18</f>
        <v>0</v>
      </c>
      <c r="K18" s="46">
        <f t="shared" si="0"/>
        <v>0</v>
      </c>
      <c r="L18" s="48"/>
    </row>
    <row r="19" spans="1:12" ht="19.5" customHeight="1">
      <c r="A19" s="95"/>
      <c r="B19" s="96">
        <f>B14+B16</f>
        <v>49278218</v>
      </c>
      <c r="C19" s="96">
        <f>C17+C18</f>
        <v>49278218</v>
      </c>
      <c r="D19" s="97"/>
      <c r="E19" s="117"/>
      <c r="F19" s="57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1"/>
        <v>0</v>
      </c>
      <c r="J19" s="45">
        <f>'2016년 지정후원 직간접비사용내역'!H19+'2016년 지정후원 직간접비사용내역'!I19</f>
        <v>35000</v>
      </c>
      <c r="K19" s="46">
        <f t="shared" si="0"/>
        <v>0.003878116343490305</v>
      </c>
      <c r="L19" s="48"/>
    </row>
    <row r="20" spans="1:12" ht="19.5" customHeight="1">
      <c r="A20" s="79"/>
      <c r="B20" s="80"/>
      <c r="C20" s="80"/>
      <c r="D20" s="81"/>
      <c r="E20" s="118" t="s">
        <v>59</v>
      </c>
      <c r="F20" s="120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1"/>
        <v>0</v>
      </c>
      <c r="J20" s="45">
        <f>'2016년 지정후원 직간접비사용내역'!H20+'2016년 지정후원 직간접비사용내역'!I20</f>
        <v>0</v>
      </c>
      <c r="K20" s="46">
        <f t="shared" si="0"/>
        <v>0</v>
      </c>
      <c r="L20" s="48"/>
    </row>
    <row r="21" spans="1:12" ht="19.5" customHeight="1">
      <c r="A21" s="79" t="s">
        <v>69</v>
      </c>
      <c r="B21" s="80"/>
      <c r="C21" s="80"/>
      <c r="D21" s="81"/>
      <c r="E21" s="116"/>
      <c r="F21" s="121"/>
      <c r="G21" s="23" t="s">
        <v>25</v>
      </c>
      <c r="H21" s="45">
        <f>'2016년 비지정후원 직간접비사용내역'!H21+'2016년 비지정후원 직간접비사용내역'!I21</f>
        <v>0</v>
      </c>
      <c r="I21" s="46">
        <f t="shared" si="1"/>
        <v>0</v>
      </c>
      <c r="J21" s="45">
        <f>'2016년 지정후원 직간접비사용내역'!H21+'2016년 지정후원 직간접비사용내역'!I21</f>
        <v>0</v>
      </c>
      <c r="K21" s="46">
        <f t="shared" si="0"/>
        <v>0</v>
      </c>
      <c r="L21" s="48"/>
    </row>
    <row r="22" spans="1:12" ht="19.5" customHeight="1">
      <c r="A22" s="82" t="s">
        <v>40</v>
      </c>
      <c r="B22" s="110">
        <v>12779990</v>
      </c>
      <c r="C22" s="110"/>
      <c r="D22" s="111"/>
      <c r="E22" s="119"/>
      <c r="F22" s="117"/>
      <c r="G22" s="23" t="s">
        <v>11</v>
      </c>
      <c r="H22" s="45">
        <f>'2016년 비지정후원 직간접비사용내역'!H22+'2016년 비지정후원 직간접비사용내역'!I22</f>
        <v>0</v>
      </c>
      <c r="I22" s="46">
        <f t="shared" si="1"/>
        <v>0</v>
      </c>
      <c r="J22" s="45">
        <f>'2016년 지정후원 직간접비사용내역'!H22+'2016년 지정후원 직간접비사용내역'!I22</f>
        <v>0</v>
      </c>
      <c r="K22" s="46">
        <f t="shared" si="0"/>
        <v>0</v>
      </c>
      <c r="L22" s="48"/>
    </row>
    <row r="23" spans="1:12" ht="19.5" customHeight="1">
      <c r="A23" s="82" t="s">
        <v>42</v>
      </c>
      <c r="B23" s="108">
        <v>0</v>
      </c>
      <c r="C23" s="108"/>
      <c r="D23" s="109"/>
      <c r="E23" s="118" t="s">
        <v>60</v>
      </c>
      <c r="F23" s="120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1"/>
        <v>0</v>
      </c>
      <c r="J23" s="45">
        <f>'2016년 지정후원 직간접비사용내역'!H23+'2016년 지정후원 직간접비사용내역'!I23</f>
        <v>0</v>
      </c>
      <c r="K23" s="46">
        <f t="shared" si="0"/>
        <v>0</v>
      </c>
      <c r="L23" s="48"/>
    </row>
    <row r="24" spans="1:12" ht="19.5" customHeight="1">
      <c r="A24" s="85" t="s">
        <v>38</v>
      </c>
      <c r="B24" s="106">
        <v>32816818</v>
      </c>
      <c r="C24" s="106"/>
      <c r="D24" s="107"/>
      <c r="E24" s="116"/>
      <c r="F24" s="121"/>
      <c r="G24" s="23" t="s">
        <v>3</v>
      </c>
      <c r="H24" s="45">
        <f>'2016년 비지정후원 직간접비사용내역'!H24+'2016년 비지정후원 직간접비사용내역'!I24</f>
        <v>55000</v>
      </c>
      <c r="I24" s="46">
        <f t="shared" si="1"/>
        <v>0.007362656339314042</v>
      </c>
      <c r="J24" s="45">
        <f>'2016년 지정후원 직간접비사용내역'!H24+'2016년 지정후원 직간접비사용내역'!I24</f>
        <v>0</v>
      </c>
      <c r="K24" s="46">
        <f t="shared" si="0"/>
        <v>0</v>
      </c>
      <c r="L24" s="48"/>
    </row>
    <row r="25" spans="1:12" ht="19.5" customHeight="1">
      <c r="A25" s="112">
        <f>B22+B23+B24</f>
        <v>45596808</v>
      </c>
      <c r="B25" s="113"/>
      <c r="C25" s="113"/>
      <c r="D25" s="114"/>
      <c r="E25" s="116"/>
      <c r="F25" s="121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1"/>
        <v>0</v>
      </c>
      <c r="J25" s="45">
        <f>'2016년 지정후원 직간접비사용내역'!H25+'2016년 지정후원 직간접비사용내역'!I25</f>
        <v>0</v>
      </c>
      <c r="K25" s="46">
        <f t="shared" si="0"/>
        <v>0</v>
      </c>
      <c r="L25" s="48"/>
    </row>
    <row r="26" spans="1:12" ht="19.5" customHeight="1">
      <c r="A26" s="82"/>
      <c r="B26" s="83"/>
      <c r="C26" s="83"/>
      <c r="D26" s="84"/>
      <c r="E26" s="116"/>
      <c r="F26" s="121"/>
      <c r="G26" s="23" t="s">
        <v>23</v>
      </c>
      <c r="H26" s="45">
        <f>'2016년 비지정후원 직간접비사용내역'!H26+'2016년 비지정후원 직간접비사용내역'!I26</f>
        <v>79500</v>
      </c>
      <c r="I26" s="46">
        <f>H26/$C$5</f>
        <v>0.010642385072281206</v>
      </c>
      <c r="J26" s="45">
        <f>'2016년 지정후원 직간접비사용내역'!H26+'2016년 지정후원 직간접비사용내역'!I26</f>
        <v>0</v>
      </c>
      <c r="K26" s="46">
        <f t="shared" si="0"/>
        <v>0</v>
      </c>
      <c r="L26" s="48"/>
    </row>
    <row r="27" spans="1:12" ht="19.5" customHeight="1">
      <c r="A27" s="82"/>
      <c r="B27" s="83"/>
      <c r="C27" s="83"/>
      <c r="D27" s="84"/>
      <c r="E27" s="116"/>
      <c r="F27" s="121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1"/>
        <v>0</v>
      </c>
      <c r="J27" s="45">
        <f>'2016년 지정후원 직간접비사용내역'!H27+'2016년 지정후원 직간접비사용내역'!I27</f>
        <v>0</v>
      </c>
      <c r="K27" s="46">
        <f t="shared" si="0"/>
        <v>0</v>
      </c>
      <c r="L27" s="48"/>
    </row>
    <row r="28" spans="1:12" ht="19.5" customHeight="1">
      <c r="A28" s="82"/>
      <c r="B28" s="83"/>
      <c r="C28" s="83"/>
      <c r="D28" s="84"/>
      <c r="E28" s="116"/>
      <c r="F28" s="117"/>
      <c r="G28" s="23" t="s">
        <v>53</v>
      </c>
      <c r="H28" s="45">
        <f>'2016년 비지정후원 직간접비사용내역'!H28+'2016년 비지정후원 직간접비사용내역'!I28</f>
        <v>0</v>
      </c>
      <c r="I28" s="46">
        <f>H28/$C$5</f>
        <v>0</v>
      </c>
      <c r="J28" s="45">
        <f>'2016년 지정후원 직간접비사용내역'!H28+'2016년 지정후원 직간접비사용내역'!I28</f>
        <v>780000</v>
      </c>
      <c r="K28" s="46">
        <f t="shared" si="0"/>
        <v>0.08642659279778393</v>
      </c>
      <c r="L28" s="48"/>
    </row>
    <row r="29" spans="1:12" ht="19.5" customHeight="1">
      <c r="A29" s="82"/>
      <c r="B29" s="83"/>
      <c r="C29" s="83"/>
      <c r="D29" s="84"/>
      <c r="E29" s="116"/>
      <c r="F29" s="57" t="s">
        <v>56</v>
      </c>
      <c r="G29" s="27" t="s">
        <v>54</v>
      </c>
      <c r="H29" s="45">
        <f>'2016년 비지정후원 직간접비사용내역'!H29+'2016년 비지정후원 직간접비사용내역'!I29</f>
        <v>631300</v>
      </c>
      <c r="I29" s="46">
        <f>H29/$C$5</f>
        <v>0.08450990812743553</v>
      </c>
      <c r="J29" s="45">
        <f>'2016년 지정후원 직간접비사용내역'!H29+'2016년 지정후원 직간접비사용내역'!I29</f>
        <v>320000</v>
      </c>
      <c r="K29" s="46">
        <f t="shared" si="0"/>
        <v>0.03545706371191136</v>
      </c>
      <c r="L29" s="48"/>
    </row>
    <row r="30" spans="1:12" ht="19.5" customHeight="1">
      <c r="A30" s="82"/>
      <c r="B30" s="83"/>
      <c r="C30" s="83"/>
      <c r="D30" s="84"/>
      <c r="E30" s="119"/>
      <c r="F30" s="57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H30/$C$5</f>
        <v>0</v>
      </c>
      <c r="J30" s="45">
        <f>'2016년 지정후원 직간접비사용내역'!H30+'2016년 지정후원 직간접비사용내역'!I30</f>
        <v>220000</v>
      </c>
      <c r="K30" s="46">
        <f t="shared" si="0"/>
        <v>0.02437673130193906</v>
      </c>
      <c r="L30" s="48"/>
    </row>
    <row r="31" spans="1:12" ht="14.25" thickBot="1">
      <c r="A31" s="92"/>
      <c r="B31" s="93"/>
      <c r="C31" s="93"/>
      <c r="D31" s="94"/>
      <c r="E31" s="122" t="s">
        <v>41</v>
      </c>
      <c r="F31" s="123"/>
      <c r="G31" s="124"/>
      <c r="H31" s="51">
        <f>SUM(H5:H30)</f>
        <v>2326410</v>
      </c>
      <c r="I31" s="52">
        <f>H31/$C$5</f>
        <v>0.31142831516988323</v>
      </c>
      <c r="J31" s="51">
        <f>SUM(J5:J30)</f>
        <v>1355000</v>
      </c>
      <c r="K31" s="52">
        <f>J31/$C$6</f>
        <v>0.15013850415512464</v>
      </c>
      <c r="L31" s="53"/>
    </row>
  </sheetData>
  <sheetProtection/>
  <mergeCells count="18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1"/>
  <rowBreaks count="1" manualBreakCount="1">
    <brk id="29" max="10" man="1"/>
  </rowBreaks>
  <colBreaks count="1" manualBreakCount="1">
    <brk id="11" max="37" man="1"/>
  </colBreaks>
  <ignoredErrors>
    <ignoredError sqref="I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D14" sqref="D14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25" t="s">
        <v>0</v>
      </c>
      <c r="B3" s="126"/>
      <c r="C3" s="126"/>
      <c r="D3" s="136"/>
      <c r="E3" s="134" t="s">
        <v>2</v>
      </c>
      <c r="F3" s="134"/>
      <c r="G3" s="134"/>
      <c r="H3" s="134"/>
      <c r="I3" s="135"/>
      <c r="J3" s="137" t="s">
        <v>15</v>
      </c>
    </row>
    <row r="4" spans="1:10" ht="20.25" customHeight="1" thickBot="1">
      <c r="A4" s="128" t="s">
        <v>13</v>
      </c>
      <c r="B4" s="129"/>
      <c r="C4" s="54" t="s">
        <v>14</v>
      </c>
      <c r="D4" s="6" t="s">
        <v>15</v>
      </c>
      <c r="E4" s="122" t="s">
        <v>13</v>
      </c>
      <c r="F4" s="123"/>
      <c r="G4" s="124"/>
      <c r="H4" s="7" t="s">
        <v>20</v>
      </c>
      <c r="I4" s="8" t="s">
        <v>21</v>
      </c>
      <c r="J4" s="138"/>
    </row>
    <row r="5" spans="1:10" ht="19.5" customHeight="1">
      <c r="A5" s="55" t="s">
        <v>1</v>
      </c>
      <c r="B5" s="64" t="s">
        <v>38</v>
      </c>
      <c r="C5" s="63">
        <v>7470130</v>
      </c>
      <c r="D5" s="12"/>
      <c r="E5" s="147" t="s">
        <v>55</v>
      </c>
      <c r="F5" s="149" t="s">
        <v>7</v>
      </c>
      <c r="G5" s="15" t="s">
        <v>43</v>
      </c>
      <c r="H5" s="69">
        <v>0</v>
      </c>
      <c r="I5" s="70">
        <v>0</v>
      </c>
      <c r="J5" s="16"/>
    </row>
    <row r="6" spans="1:10" ht="19.5" customHeight="1">
      <c r="A6" s="14"/>
      <c r="B6" s="17" t="s">
        <v>75</v>
      </c>
      <c r="C6" s="67">
        <v>0</v>
      </c>
      <c r="D6" s="12"/>
      <c r="E6" s="140"/>
      <c r="F6" s="121"/>
      <c r="G6" s="23" t="s">
        <v>44</v>
      </c>
      <c r="H6" s="71">
        <v>0</v>
      </c>
      <c r="I6" s="72">
        <v>0</v>
      </c>
      <c r="J6" s="25"/>
    </row>
    <row r="7" spans="1:10" ht="19.5" customHeight="1">
      <c r="A7" s="14"/>
      <c r="B7" s="17"/>
      <c r="C7" s="67"/>
      <c r="D7" s="12"/>
      <c r="E7" s="140"/>
      <c r="F7" s="121"/>
      <c r="G7" s="23" t="s">
        <v>45</v>
      </c>
      <c r="H7" s="71">
        <v>0</v>
      </c>
      <c r="I7" s="72">
        <v>0</v>
      </c>
      <c r="J7" s="25"/>
    </row>
    <row r="8" spans="1:10" ht="19.5" customHeight="1">
      <c r="A8" s="14"/>
      <c r="B8" s="21"/>
      <c r="C8" s="66"/>
      <c r="D8" s="19"/>
      <c r="E8" s="140"/>
      <c r="F8" s="121"/>
      <c r="G8" s="23" t="s">
        <v>46</v>
      </c>
      <c r="H8" s="71">
        <v>690990</v>
      </c>
      <c r="I8" s="72">
        <v>0</v>
      </c>
      <c r="J8" s="25"/>
    </row>
    <row r="9" spans="1:10" ht="19.5" customHeight="1">
      <c r="A9" s="14"/>
      <c r="B9" s="17"/>
      <c r="C9" s="67"/>
      <c r="D9" s="23"/>
      <c r="E9" s="140"/>
      <c r="F9" s="121"/>
      <c r="G9" s="23" t="s">
        <v>47</v>
      </c>
      <c r="H9" s="71">
        <v>0</v>
      </c>
      <c r="I9" s="72">
        <v>0</v>
      </c>
      <c r="J9" s="25"/>
    </row>
    <row r="10" spans="1:10" ht="19.5" customHeight="1">
      <c r="A10" s="14"/>
      <c r="B10" s="17"/>
      <c r="C10" s="67"/>
      <c r="D10" s="23"/>
      <c r="E10" s="140"/>
      <c r="F10" s="117"/>
      <c r="G10" s="23" t="s">
        <v>28</v>
      </c>
      <c r="H10" s="74">
        <v>0</v>
      </c>
      <c r="I10" s="72">
        <v>0</v>
      </c>
      <c r="J10" s="25"/>
    </row>
    <row r="11" spans="1:10" ht="19.5" customHeight="1">
      <c r="A11" s="14"/>
      <c r="B11" s="68"/>
      <c r="C11" s="65"/>
      <c r="D11" s="23"/>
      <c r="E11" s="140"/>
      <c r="F11" s="120" t="s">
        <v>8</v>
      </c>
      <c r="G11" s="23" t="s">
        <v>9</v>
      </c>
      <c r="H11" s="74">
        <v>0</v>
      </c>
      <c r="I11" s="73">
        <v>0</v>
      </c>
      <c r="J11" s="25"/>
    </row>
    <row r="12" spans="1:10" ht="19.5" customHeight="1">
      <c r="A12" s="14"/>
      <c r="B12" s="21"/>
      <c r="C12" s="22"/>
      <c r="D12" s="23"/>
      <c r="E12" s="140"/>
      <c r="F12" s="121"/>
      <c r="G12" s="23" t="s">
        <v>48</v>
      </c>
      <c r="H12" s="71">
        <v>0</v>
      </c>
      <c r="I12" s="72">
        <v>0</v>
      </c>
      <c r="J12" s="25"/>
    </row>
    <row r="13" spans="1:10" ht="19.5" customHeight="1">
      <c r="A13" s="14"/>
      <c r="B13" s="18"/>
      <c r="C13" s="18"/>
      <c r="D13" s="23"/>
      <c r="E13" s="140"/>
      <c r="F13" s="121"/>
      <c r="G13" s="23" t="s">
        <v>16</v>
      </c>
      <c r="H13" s="71">
        <v>0</v>
      </c>
      <c r="I13" s="72">
        <v>0</v>
      </c>
      <c r="J13" s="25"/>
    </row>
    <row r="14" spans="1:10" ht="19.5" customHeight="1">
      <c r="A14" s="14"/>
      <c r="B14" s="26"/>
      <c r="D14" s="19"/>
      <c r="E14" s="140"/>
      <c r="F14" s="117"/>
      <c r="G14" s="23" t="s">
        <v>10</v>
      </c>
      <c r="H14" s="71">
        <v>67000</v>
      </c>
      <c r="I14" s="72">
        <v>0</v>
      </c>
      <c r="J14" s="25"/>
    </row>
    <row r="15" spans="1:10" ht="19.5" customHeight="1">
      <c r="A15" s="14"/>
      <c r="B15" s="18"/>
      <c r="C15" s="18"/>
      <c r="D15" s="23"/>
      <c r="E15" s="140"/>
      <c r="F15" s="142" t="s">
        <v>50</v>
      </c>
      <c r="G15" s="23" t="s">
        <v>51</v>
      </c>
      <c r="H15" s="71">
        <v>595840</v>
      </c>
      <c r="I15" s="72">
        <v>0</v>
      </c>
      <c r="J15" s="25"/>
    </row>
    <row r="16" spans="1:10" ht="19.5" customHeight="1">
      <c r="A16" s="14"/>
      <c r="B16" s="18"/>
      <c r="C16" s="18"/>
      <c r="D16" s="23"/>
      <c r="E16" s="140"/>
      <c r="F16" s="143"/>
      <c r="G16" s="23" t="s">
        <v>4</v>
      </c>
      <c r="H16" s="71">
        <v>206780</v>
      </c>
      <c r="I16" s="72">
        <v>0</v>
      </c>
      <c r="J16" s="25"/>
    </row>
    <row r="17" spans="1:10" ht="19.5" customHeight="1">
      <c r="A17" s="14"/>
      <c r="B17" s="18"/>
      <c r="C17" s="18"/>
      <c r="D17" s="23"/>
      <c r="E17" s="140"/>
      <c r="F17" s="143"/>
      <c r="G17" s="23" t="s">
        <v>6</v>
      </c>
      <c r="H17" s="71">
        <v>0</v>
      </c>
      <c r="I17" s="72">
        <v>0</v>
      </c>
      <c r="J17" s="25"/>
    </row>
    <row r="18" spans="1:10" ht="19.5" customHeight="1">
      <c r="A18" s="14"/>
      <c r="B18" s="18"/>
      <c r="C18" s="18"/>
      <c r="D18" s="23"/>
      <c r="E18" s="140"/>
      <c r="F18" s="143"/>
      <c r="G18" s="23" t="s">
        <v>17</v>
      </c>
      <c r="H18" s="71"/>
      <c r="I18" s="72">
        <v>0</v>
      </c>
      <c r="J18" s="25"/>
    </row>
    <row r="19" spans="1:10" ht="19.5" customHeight="1">
      <c r="A19" s="14"/>
      <c r="B19" s="18"/>
      <c r="C19" s="18"/>
      <c r="D19" s="23"/>
      <c r="E19" s="148"/>
      <c r="F19" s="144"/>
      <c r="G19" s="23" t="s">
        <v>27</v>
      </c>
      <c r="H19" s="71">
        <v>0</v>
      </c>
      <c r="I19" s="72">
        <v>0</v>
      </c>
      <c r="J19" s="25"/>
    </row>
    <row r="20" spans="1:10" ht="19.5" customHeight="1">
      <c r="A20" s="14"/>
      <c r="B20" s="18"/>
      <c r="C20" s="18"/>
      <c r="D20" s="23"/>
      <c r="E20" s="140" t="s">
        <v>52</v>
      </c>
      <c r="F20" s="142" t="s">
        <v>18</v>
      </c>
      <c r="G20" s="23" t="s">
        <v>18</v>
      </c>
      <c r="H20" s="71">
        <v>0</v>
      </c>
      <c r="I20" s="72">
        <v>0</v>
      </c>
      <c r="J20" s="25"/>
    </row>
    <row r="21" spans="1:10" ht="19.5" customHeight="1">
      <c r="A21" s="14"/>
      <c r="B21" s="18"/>
      <c r="C21" s="18"/>
      <c r="D21" s="23"/>
      <c r="E21" s="140"/>
      <c r="F21" s="143"/>
      <c r="G21" s="23" t="s">
        <v>25</v>
      </c>
      <c r="H21" s="71">
        <v>0</v>
      </c>
      <c r="I21" s="72">
        <v>0</v>
      </c>
      <c r="J21" s="25"/>
    </row>
    <row r="22" spans="1:10" ht="19.5" customHeight="1">
      <c r="A22" s="14"/>
      <c r="B22" s="18"/>
      <c r="C22" s="18"/>
      <c r="D22" s="23"/>
      <c r="E22" s="148"/>
      <c r="F22" s="144"/>
      <c r="G22" s="23" t="s">
        <v>11</v>
      </c>
      <c r="H22" s="71">
        <v>0</v>
      </c>
      <c r="I22" s="72">
        <v>0</v>
      </c>
      <c r="J22" s="25"/>
    </row>
    <row r="23" spans="1:10" ht="19.5" customHeight="1">
      <c r="A23" s="14"/>
      <c r="B23" s="18"/>
      <c r="C23" s="18"/>
      <c r="D23" s="23"/>
      <c r="E23" s="139" t="s">
        <v>19</v>
      </c>
      <c r="F23" s="142" t="s">
        <v>50</v>
      </c>
      <c r="G23" s="23" t="s">
        <v>5</v>
      </c>
      <c r="H23" s="71">
        <v>0</v>
      </c>
      <c r="I23" s="72">
        <v>0</v>
      </c>
      <c r="J23" s="25"/>
    </row>
    <row r="24" spans="1:10" ht="19.5" customHeight="1">
      <c r="A24" s="14"/>
      <c r="B24" s="18"/>
      <c r="C24" s="18"/>
      <c r="D24" s="23"/>
      <c r="E24" s="140"/>
      <c r="F24" s="143"/>
      <c r="G24" s="23" t="s">
        <v>3</v>
      </c>
      <c r="H24" s="71">
        <v>55000</v>
      </c>
      <c r="I24" s="72">
        <v>0</v>
      </c>
      <c r="J24" s="25"/>
    </row>
    <row r="25" spans="1:10" ht="19.5" customHeight="1">
      <c r="A25" s="14"/>
      <c r="B25" s="18"/>
      <c r="C25" s="18"/>
      <c r="D25" s="23"/>
      <c r="E25" s="140"/>
      <c r="F25" s="143"/>
      <c r="G25" s="23" t="s">
        <v>26</v>
      </c>
      <c r="H25" s="71">
        <v>0</v>
      </c>
      <c r="I25" s="72">
        <v>0</v>
      </c>
      <c r="J25" s="25"/>
    </row>
    <row r="26" spans="1:10" ht="19.5" customHeight="1">
      <c r="A26" s="14"/>
      <c r="B26" s="18"/>
      <c r="C26" s="18"/>
      <c r="D26" s="23"/>
      <c r="E26" s="140"/>
      <c r="F26" s="143"/>
      <c r="G26" s="23" t="s">
        <v>23</v>
      </c>
      <c r="H26" s="71">
        <v>79500</v>
      </c>
      <c r="I26" s="72">
        <v>0</v>
      </c>
      <c r="J26" s="25"/>
    </row>
    <row r="27" spans="1:10" ht="19.5" customHeight="1">
      <c r="A27" s="14"/>
      <c r="B27" s="18"/>
      <c r="C27" s="18"/>
      <c r="D27" s="23"/>
      <c r="E27" s="140"/>
      <c r="F27" s="143"/>
      <c r="G27" s="23" t="s">
        <v>24</v>
      </c>
      <c r="H27" s="71">
        <v>0</v>
      </c>
      <c r="I27" s="72">
        <v>0</v>
      </c>
      <c r="J27" s="25"/>
    </row>
    <row r="28" spans="1:10" ht="19.5" customHeight="1">
      <c r="A28" s="14"/>
      <c r="B28" s="18"/>
      <c r="C28" s="18"/>
      <c r="D28" s="23"/>
      <c r="E28" s="140"/>
      <c r="F28" s="144"/>
      <c r="G28" s="23" t="s">
        <v>53</v>
      </c>
      <c r="H28" s="71">
        <v>0</v>
      </c>
      <c r="I28" s="72">
        <v>0</v>
      </c>
      <c r="J28" s="25"/>
    </row>
    <row r="29" spans="1:10" ht="19.5" customHeight="1">
      <c r="A29" s="14"/>
      <c r="B29" s="18"/>
      <c r="C29" s="18"/>
      <c r="D29" s="23"/>
      <c r="E29" s="140"/>
      <c r="F29" s="57" t="s">
        <v>61</v>
      </c>
      <c r="G29" s="23" t="s">
        <v>54</v>
      </c>
      <c r="H29" s="71">
        <v>631300</v>
      </c>
      <c r="I29" s="72">
        <v>0</v>
      </c>
      <c r="J29" s="25"/>
    </row>
    <row r="30" spans="1:10" ht="19.5" customHeight="1" thickBot="1">
      <c r="A30" s="62"/>
      <c r="B30" s="29"/>
      <c r="C30" s="29"/>
      <c r="D30" s="27"/>
      <c r="E30" s="141"/>
      <c r="F30" s="61" t="s">
        <v>62</v>
      </c>
      <c r="G30" s="60" t="s">
        <v>42</v>
      </c>
      <c r="H30" s="75">
        <v>0</v>
      </c>
      <c r="I30" s="76">
        <v>0</v>
      </c>
      <c r="J30" s="59"/>
    </row>
    <row r="31" spans="1:13" ht="27" customHeight="1" thickBot="1">
      <c r="A31" s="30" t="s">
        <v>12</v>
      </c>
      <c r="B31" s="31"/>
      <c r="C31" s="31">
        <f>C5+C6</f>
        <v>7470130</v>
      </c>
      <c r="D31" s="32"/>
      <c r="E31" s="58"/>
      <c r="F31" s="145" t="s">
        <v>22</v>
      </c>
      <c r="G31" s="146"/>
      <c r="H31" s="33">
        <f>SUM(H5:H30)</f>
        <v>2326410</v>
      </c>
      <c r="I31" s="34">
        <f>SUM(I5:I30)</f>
        <v>0</v>
      </c>
      <c r="J31" s="35"/>
      <c r="L31" s="36"/>
      <c r="M31" s="36"/>
    </row>
    <row r="32" spans="6:10" ht="27" customHeight="1" thickBot="1">
      <c r="F32" s="145" t="s">
        <v>63</v>
      </c>
      <c r="G32" s="146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F11:F14"/>
    <mergeCell ref="F15:F19"/>
    <mergeCell ref="E20:E22"/>
    <mergeCell ref="F20:F22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7">
      <selection activeCell="J25" sqref="J25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25" t="s">
        <v>0</v>
      </c>
      <c r="B3" s="126"/>
      <c r="C3" s="126"/>
      <c r="D3" s="136"/>
      <c r="E3" s="134" t="s">
        <v>2</v>
      </c>
      <c r="F3" s="134"/>
      <c r="G3" s="134"/>
      <c r="H3" s="134"/>
      <c r="I3" s="135"/>
      <c r="J3" s="137" t="s">
        <v>15</v>
      </c>
    </row>
    <row r="4" spans="1:10" ht="20.25" customHeight="1" thickBot="1">
      <c r="A4" s="128" t="s">
        <v>13</v>
      </c>
      <c r="B4" s="129"/>
      <c r="C4" s="5" t="s">
        <v>14</v>
      </c>
      <c r="D4" s="6" t="s">
        <v>15</v>
      </c>
      <c r="E4" s="122" t="s">
        <v>13</v>
      </c>
      <c r="F4" s="123"/>
      <c r="G4" s="124"/>
      <c r="H4" s="7" t="s">
        <v>20</v>
      </c>
      <c r="I4" s="8" t="s">
        <v>21</v>
      </c>
      <c r="J4" s="138"/>
    </row>
    <row r="5" spans="1:10" ht="19.5" customHeight="1">
      <c r="A5" s="55" t="s">
        <v>1</v>
      </c>
      <c r="B5" s="10" t="s">
        <v>42</v>
      </c>
      <c r="C5" s="11">
        <v>170000</v>
      </c>
      <c r="D5" s="12" t="s">
        <v>83</v>
      </c>
      <c r="E5" s="147" t="s">
        <v>55</v>
      </c>
      <c r="F5" s="149" t="s">
        <v>7</v>
      </c>
      <c r="G5" s="15" t="s">
        <v>43</v>
      </c>
      <c r="H5" s="69">
        <v>0</v>
      </c>
      <c r="I5" s="70">
        <v>0</v>
      </c>
      <c r="J5" s="16"/>
    </row>
    <row r="6" spans="1:10" ht="19.5" customHeight="1">
      <c r="A6" s="14"/>
      <c r="B6" s="68" t="s">
        <v>74</v>
      </c>
      <c r="C6" s="65">
        <v>275000</v>
      </c>
      <c r="D6" s="100"/>
      <c r="E6" s="140"/>
      <c r="F6" s="121"/>
      <c r="G6" s="23" t="s">
        <v>44</v>
      </c>
      <c r="H6" s="71">
        <v>0</v>
      </c>
      <c r="I6" s="72">
        <v>0</v>
      </c>
      <c r="J6" s="25"/>
    </row>
    <row r="7" spans="1:10" ht="19.5" customHeight="1">
      <c r="A7" s="14"/>
      <c r="B7" s="18" t="s">
        <v>84</v>
      </c>
      <c r="C7" s="18">
        <v>780000</v>
      </c>
      <c r="D7" s="19" t="s">
        <v>64</v>
      </c>
      <c r="E7" s="140"/>
      <c r="F7" s="121"/>
      <c r="G7" s="23" t="s">
        <v>45</v>
      </c>
      <c r="H7" s="71">
        <v>0</v>
      </c>
      <c r="I7" s="72">
        <v>0</v>
      </c>
      <c r="J7" s="25"/>
    </row>
    <row r="8" spans="1:10" ht="19.5" customHeight="1">
      <c r="A8" s="14"/>
      <c r="B8" s="18" t="s">
        <v>71</v>
      </c>
      <c r="C8" s="18">
        <v>200000</v>
      </c>
      <c r="D8" s="19" t="s">
        <v>72</v>
      </c>
      <c r="E8" s="140"/>
      <c r="F8" s="121"/>
      <c r="G8" s="23" t="s">
        <v>46</v>
      </c>
      <c r="H8" s="71">
        <v>0</v>
      </c>
      <c r="I8" s="72">
        <v>0</v>
      </c>
      <c r="J8" s="25"/>
    </row>
    <row r="9" spans="1:10" ht="19.5" customHeight="1">
      <c r="A9" s="14"/>
      <c r="B9" s="18" t="s">
        <v>71</v>
      </c>
      <c r="C9" s="63">
        <v>600000</v>
      </c>
      <c r="D9" s="19" t="s">
        <v>73</v>
      </c>
      <c r="E9" s="140"/>
      <c r="F9" s="121"/>
      <c r="G9" s="23" t="s">
        <v>47</v>
      </c>
      <c r="H9" s="71"/>
      <c r="I9" s="72">
        <v>0</v>
      </c>
      <c r="J9" s="25"/>
    </row>
    <row r="10" spans="1:10" ht="19.5" customHeight="1">
      <c r="A10" s="14"/>
      <c r="B10" s="68" t="s">
        <v>85</v>
      </c>
      <c r="C10" s="67">
        <v>7000000</v>
      </c>
      <c r="D10" s="23" t="s">
        <v>82</v>
      </c>
      <c r="E10" s="140"/>
      <c r="F10" s="117"/>
      <c r="G10" s="23" t="s">
        <v>28</v>
      </c>
      <c r="H10" s="71">
        <v>0</v>
      </c>
      <c r="I10" s="72">
        <v>0</v>
      </c>
      <c r="J10" s="25"/>
    </row>
    <row r="11" spans="1:10" ht="19.5" customHeight="1">
      <c r="A11" s="14"/>
      <c r="B11" s="78"/>
      <c r="C11" s="78"/>
      <c r="D11" s="23"/>
      <c r="E11" s="140"/>
      <c r="F11" s="120" t="s">
        <v>8</v>
      </c>
      <c r="G11" s="23" t="s">
        <v>9</v>
      </c>
      <c r="H11" s="74">
        <v>0</v>
      </c>
      <c r="I11" s="73">
        <v>0</v>
      </c>
      <c r="J11" s="25"/>
    </row>
    <row r="12" spans="1:10" ht="19.5" customHeight="1">
      <c r="A12" s="14"/>
      <c r="B12" s="78"/>
      <c r="C12" s="78"/>
      <c r="D12" s="23"/>
      <c r="E12" s="140"/>
      <c r="F12" s="121"/>
      <c r="G12" s="23" t="s">
        <v>48</v>
      </c>
      <c r="H12" s="71">
        <v>0</v>
      </c>
      <c r="I12" s="72">
        <v>0</v>
      </c>
      <c r="J12" s="25"/>
    </row>
    <row r="13" spans="1:10" ht="19.5" customHeight="1">
      <c r="A13" s="14"/>
      <c r="B13" s="78"/>
      <c r="C13" s="78"/>
      <c r="D13" s="23"/>
      <c r="E13" s="140"/>
      <c r="F13" s="121"/>
      <c r="G13" s="23" t="s">
        <v>16</v>
      </c>
      <c r="H13" s="71">
        <v>0</v>
      </c>
      <c r="I13" s="72">
        <v>0</v>
      </c>
      <c r="J13" s="25"/>
    </row>
    <row r="14" spans="1:10" ht="19.5" customHeight="1">
      <c r="A14" s="14"/>
      <c r="B14" s="78"/>
      <c r="C14" s="78"/>
      <c r="D14" s="19"/>
      <c r="E14" s="140"/>
      <c r="F14" s="117"/>
      <c r="G14" s="23" t="s">
        <v>10</v>
      </c>
      <c r="H14" s="71">
        <v>0</v>
      </c>
      <c r="I14" s="72">
        <v>0</v>
      </c>
      <c r="J14" s="25"/>
    </row>
    <row r="15" spans="1:10" ht="19.5" customHeight="1">
      <c r="A15" s="14"/>
      <c r="B15" s="18"/>
      <c r="C15" s="18"/>
      <c r="D15" s="23"/>
      <c r="E15" s="140"/>
      <c r="F15" s="142" t="s">
        <v>50</v>
      </c>
      <c r="G15" s="23" t="s">
        <v>51</v>
      </c>
      <c r="H15" s="71">
        <v>0</v>
      </c>
      <c r="I15" s="72">
        <v>0</v>
      </c>
      <c r="J15" s="25"/>
    </row>
    <row r="16" spans="1:10" ht="19.5" customHeight="1">
      <c r="A16" s="14"/>
      <c r="B16" s="18"/>
      <c r="C16" s="18"/>
      <c r="D16" s="23"/>
      <c r="E16" s="140"/>
      <c r="F16" s="143"/>
      <c r="G16" s="23" t="s">
        <v>4</v>
      </c>
      <c r="H16" s="71">
        <v>0</v>
      </c>
      <c r="I16" s="72">
        <v>0</v>
      </c>
      <c r="J16" s="25"/>
    </row>
    <row r="17" spans="1:10" ht="19.5" customHeight="1">
      <c r="A17" s="14"/>
      <c r="B17" s="18"/>
      <c r="C17" s="18"/>
      <c r="D17" s="23"/>
      <c r="E17" s="140"/>
      <c r="F17" s="143"/>
      <c r="G17" s="23" t="s">
        <v>6</v>
      </c>
      <c r="H17" s="71">
        <v>0</v>
      </c>
      <c r="I17" s="72">
        <v>0</v>
      </c>
      <c r="J17" s="25"/>
    </row>
    <row r="18" spans="1:10" ht="19.5" customHeight="1">
      <c r="A18" s="14"/>
      <c r="B18" s="18"/>
      <c r="C18" s="18"/>
      <c r="D18" s="23"/>
      <c r="E18" s="140"/>
      <c r="F18" s="143"/>
      <c r="G18" s="23" t="s">
        <v>17</v>
      </c>
      <c r="H18" s="71"/>
      <c r="I18" s="72">
        <v>0</v>
      </c>
      <c r="J18" s="25"/>
    </row>
    <row r="19" spans="1:10" ht="19.5" customHeight="1">
      <c r="A19" s="14"/>
      <c r="B19" s="18"/>
      <c r="C19" s="18"/>
      <c r="D19" s="23"/>
      <c r="E19" s="148"/>
      <c r="F19" s="144"/>
      <c r="G19" s="23" t="s">
        <v>27</v>
      </c>
      <c r="H19" s="71">
        <v>0</v>
      </c>
      <c r="I19" s="72">
        <v>35000</v>
      </c>
      <c r="J19" s="25" t="s">
        <v>86</v>
      </c>
    </row>
    <row r="20" spans="1:10" ht="19.5" customHeight="1">
      <c r="A20" s="14"/>
      <c r="B20" s="18"/>
      <c r="C20" s="18"/>
      <c r="D20" s="23"/>
      <c r="E20" s="140" t="s">
        <v>52</v>
      </c>
      <c r="F20" s="142" t="s">
        <v>18</v>
      </c>
      <c r="G20" s="23" t="s">
        <v>18</v>
      </c>
      <c r="H20" s="71"/>
      <c r="I20" s="72">
        <v>0</v>
      </c>
      <c r="J20" s="25"/>
    </row>
    <row r="21" spans="1:10" ht="19.5" customHeight="1">
      <c r="A21" s="14"/>
      <c r="B21" s="18"/>
      <c r="C21" s="18"/>
      <c r="D21" s="23"/>
      <c r="E21" s="140"/>
      <c r="F21" s="143"/>
      <c r="G21" s="23" t="s">
        <v>25</v>
      </c>
      <c r="H21" s="71">
        <v>0</v>
      </c>
      <c r="I21" s="72">
        <v>0</v>
      </c>
      <c r="J21" s="25"/>
    </row>
    <row r="22" spans="1:10" ht="19.5" customHeight="1">
      <c r="A22" s="14"/>
      <c r="B22" s="18"/>
      <c r="C22" s="18"/>
      <c r="D22" s="23"/>
      <c r="E22" s="148"/>
      <c r="F22" s="144"/>
      <c r="G22" s="23" t="s">
        <v>11</v>
      </c>
      <c r="H22" s="71">
        <v>0</v>
      </c>
      <c r="I22" s="72">
        <v>0</v>
      </c>
      <c r="J22" s="25"/>
    </row>
    <row r="23" spans="1:10" ht="19.5" customHeight="1">
      <c r="A23" s="14"/>
      <c r="B23" s="18"/>
      <c r="C23" s="18"/>
      <c r="D23" s="23"/>
      <c r="E23" s="139" t="s">
        <v>19</v>
      </c>
      <c r="F23" s="142" t="s">
        <v>50</v>
      </c>
      <c r="G23" s="23" t="s">
        <v>5</v>
      </c>
      <c r="H23" s="71">
        <v>0</v>
      </c>
      <c r="I23" s="72">
        <v>0</v>
      </c>
      <c r="J23" s="25"/>
    </row>
    <row r="24" spans="1:10" ht="19.5" customHeight="1">
      <c r="A24" s="14"/>
      <c r="B24" s="18"/>
      <c r="C24" s="18"/>
      <c r="D24" s="23"/>
      <c r="E24" s="140"/>
      <c r="F24" s="143"/>
      <c r="G24" s="23" t="s">
        <v>3</v>
      </c>
      <c r="H24" s="71">
        <v>0</v>
      </c>
      <c r="I24" s="72">
        <v>0</v>
      </c>
      <c r="J24" s="25"/>
    </row>
    <row r="25" spans="1:10" ht="19.5" customHeight="1">
      <c r="A25" s="14"/>
      <c r="B25" s="18"/>
      <c r="C25" s="18"/>
      <c r="D25" s="23"/>
      <c r="E25" s="140"/>
      <c r="F25" s="143"/>
      <c r="G25" s="23" t="s">
        <v>26</v>
      </c>
      <c r="H25" s="71">
        <v>0</v>
      </c>
      <c r="I25" s="72">
        <v>0</v>
      </c>
      <c r="J25" s="25"/>
    </row>
    <row r="26" spans="1:10" ht="19.5" customHeight="1">
      <c r="A26" s="14"/>
      <c r="B26" s="18"/>
      <c r="C26" s="18"/>
      <c r="D26" s="23"/>
      <c r="E26" s="140"/>
      <c r="F26" s="143"/>
      <c r="G26" s="23" t="s">
        <v>23</v>
      </c>
      <c r="H26" s="71">
        <v>0</v>
      </c>
      <c r="I26" s="72">
        <v>0</v>
      </c>
      <c r="J26" s="25"/>
    </row>
    <row r="27" spans="1:10" ht="19.5" customHeight="1">
      <c r="A27" s="14"/>
      <c r="B27" s="18"/>
      <c r="C27" s="18"/>
      <c r="D27" s="23"/>
      <c r="E27" s="140"/>
      <c r="F27" s="143"/>
      <c r="G27" s="23" t="s">
        <v>24</v>
      </c>
      <c r="H27" s="71">
        <v>0</v>
      </c>
      <c r="I27" s="72">
        <v>0</v>
      </c>
      <c r="J27" s="25"/>
    </row>
    <row r="28" spans="1:10" ht="19.5" customHeight="1">
      <c r="A28" s="14"/>
      <c r="B28" s="18"/>
      <c r="C28" s="18"/>
      <c r="D28" s="23"/>
      <c r="E28" s="140"/>
      <c r="F28" s="144"/>
      <c r="G28" s="23" t="s">
        <v>53</v>
      </c>
      <c r="H28" s="72">
        <v>780000</v>
      </c>
      <c r="I28" s="72"/>
      <c r="J28" s="25" t="s">
        <v>88</v>
      </c>
    </row>
    <row r="29" spans="1:10" ht="19.5" customHeight="1">
      <c r="A29" s="14"/>
      <c r="B29" s="18"/>
      <c r="C29" s="18"/>
      <c r="D29" s="23"/>
      <c r="E29" s="140"/>
      <c r="F29" s="57" t="s">
        <v>61</v>
      </c>
      <c r="G29" s="23" t="s">
        <v>54</v>
      </c>
      <c r="H29" s="71">
        <v>320000</v>
      </c>
      <c r="I29" s="72">
        <v>0</v>
      </c>
      <c r="J29" s="25" t="s">
        <v>79</v>
      </c>
    </row>
    <row r="30" spans="1:10" ht="19.5" customHeight="1" thickBot="1">
      <c r="A30" s="28"/>
      <c r="B30" s="29"/>
      <c r="C30" s="29"/>
      <c r="D30" s="27"/>
      <c r="E30" s="141"/>
      <c r="F30" s="61" t="s">
        <v>62</v>
      </c>
      <c r="G30" s="60" t="s">
        <v>42</v>
      </c>
      <c r="H30" s="75">
        <v>220000</v>
      </c>
      <c r="I30" s="76">
        <v>0</v>
      </c>
      <c r="J30" s="59" t="s">
        <v>87</v>
      </c>
    </row>
    <row r="31" spans="1:13" ht="27" customHeight="1" thickBot="1">
      <c r="A31" s="30" t="s">
        <v>12</v>
      </c>
      <c r="B31" s="31"/>
      <c r="C31" s="31">
        <f>C5+C6+C7+C8+C9+C10</f>
        <v>9025000</v>
      </c>
      <c r="D31" s="32"/>
      <c r="E31" s="58"/>
      <c r="F31" s="145" t="s">
        <v>22</v>
      </c>
      <c r="G31" s="146"/>
      <c r="H31" s="33">
        <f>SUM(H5:H30)</f>
        <v>1320000</v>
      </c>
      <c r="I31" s="34">
        <f>SUM(I5:I30)</f>
        <v>35000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20:F22"/>
    <mergeCell ref="E20:E22"/>
    <mergeCell ref="E5:E19"/>
    <mergeCell ref="F23:F28"/>
    <mergeCell ref="E23:E30"/>
    <mergeCell ref="A1:J1"/>
    <mergeCell ref="J3:J4"/>
    <mergeCell ref="F31:G31"/>
    <mergeCell ref="A3:D3"/>
    <mergeCell ref="A4:B4"/>
    <mergeCell ref="E3:I3"/>
    <mergeCell ref="E4:G4"/>
    <mergeCell ref="F5:F10"/>
    <mergeCell ref="F11:F14"/>
    <mergeCell ref="F15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2016-06-28T01:53:35Z</cp:lastPrinted>
  <dcterms:created xsi:type="dcterms:W3CDTF">2004-08-24T01:54:40Z</dcterms:created>
  <dcterms:modified xsi:type="dcterms:W3CDTF">2018-03-14T06:51:48Z</dcterms:modified>
  <cp:category/>
  <cp:version/>
  <cp:contentType/>
  <cp:contentStatus/>
</cp:coreProperties>
</file>