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6년 2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2월 결산서 '!$A$1:$L$32</definedName>
  </definedNames>
  <calcPr fullCalcOnLoad="1"/>
</workbook>
</file>

<file path=xl/sharedStrings.xml><?xml version="1.0" encoding="utf-8"?>
<sst xmlns="http://schemas.openxmlformats.org/spreadsheetml/2006/main" count="176" uniqueCount="83">
  <si>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</si>
  <si>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</si>
  <si>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</si>
  <si>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</si>
  <si>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</si>
  <si>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</si>
  <si>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</si>
  <si>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</si>
  <si>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</si>
  <si>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</si>
  <si>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</si>
  <si>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</si>
  <si>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</si>
  <si>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</si>
  <si>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</si>
  <si>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</si>
  <si>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</si>
  <si>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</si>
  <si>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</si>
  <si>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</si>
  <si>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</si>
  <si>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</si>
  <si>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</si>
  <si>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</si>
  <si>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</si>
  <si>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</si>
  <si>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</si>
  <si>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</si>
  <si>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</si>
  <si>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</si>
  <si>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</si>
  <si>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</si>
  <si>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</si>
  <si>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</si>
  <si>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</si>
  <si>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</si>
  <si>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</si>
  <si>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</si>
  <si>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</si>
  <si>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</si>
  <si>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</si>
  <si>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</si>
  <si>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</si>
  <si>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</si>
  <si>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</si>
  <si>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</si>
  <si>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</si>
  <si>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</si>
  <si>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</si>
  <si>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</si>
  <si>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</si>
  <si>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</si>
  <si>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</si>
  <si>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</si>
  <si>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</si>
  <si>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</si>
  <si>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</si>
  <si>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</si>
  <si>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</si>
  <si>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</si>
  <si>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</si>
  <si>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</si>
  <si>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</si>
  <si>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직원복리후생/교육비</t>
  </si>
  <si>
    <t>간접비/직접비 비율</t>
  </si>
  <si>
    <t>2016. 02. 29일 기준 (단위 : 원)</t>
  </si>
  <si>
    <t>생계비(메주담그기)</t>
  </si>
  <si>
    <t>메주담그기</t>
  </si>
  <si>
    <t>2016년 2월 바다의별 후원금 결산서</t>
  </si>
  <si>
    <t>2016년도 2월 바다의별 비지정후원금 사용내역(직,간접비)</t>
  </si>
  <si>
    <t>2016년도 2월 바다의별 지정후원금 사용내역(직,간접비)</t>
  </si>
  <si>
    <t>난방비</t>
  </si>
  <si>
    <t>부모회</t>
  </si>
  <si>
    <t>전월이월금</t>
  </si>
  <si>
    <t>수입</t>
  </si>
  <si>
    <t>지출</t>
  </si>
  <si>
    <t>차월이월금</t>
  </si>
  <si>
    <t>차월이월금 내역</t>
  </si>
  <si>
    <t>비지정</t>
  </si>
  <si>
    <t>이**, 김**</t>
  </si>
  <si>
    <t>사******</t>
  </si>
  <si>
    <t>교육훈련비 지정 (이**, 김**) / 한*******(전**)</t>
  </si>
  <si>
    <t>결연후원금 지정(김**, 이**)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</si>
</sst>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4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2" fillId="0" borderId="0" xfId="0" applyFont="1" applyAlignment="1">
      <alignment/>
    </xf>
    <xf numFmtId="176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43" fillId="0" borderId="0" xfId="0" applyNumberFormat="1" applyFont="1" applyAlignment="1">
      <alignment horizontal="right" vertical="center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/>
    </xf>
    <xf numFmtId="176" fontId="44" fillId="33" borderId="12" xfId="0" applyNumberFormat="1" applyFont="1" applyFill="1" applyBorder="1" applyAlignment="1">
      <alignment horizontal="center" vertical="center"/>
    </xf>
    <xf numFmtId="176" fontId="44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left" vertical="center"/>
    </xf>
    <xf numFmtId="176" fontId="43" fillId="0" borderId="15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horizontal="center" vertical="center"/>
    </xf>
    <xf numFmtId="176" fontId="43" fillId="0" borderId="17" xfId="0" applyNumberFormat="1" applyFont="1" applyFill="1" applyBorder="1" applyAlignment="1">
      <alignment vertical="center"/>
    </xf>
    <xf numFmtId="176" fontId="43" fillId="0" borderId="18" xfId="0" applyNumberFormat="1" applyFont="1" applyFill="1" applyBorder="1" applyAlignment="1">
      <alignment horizontal="center" vertical="center"/>
    </xf>
    <xf numFmtId="176" fontId="43" fillId="0" borderId="19" xfId="0" applyNumberFormat="1" applyFont="1" applyFill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176" fontId="43" fillId="0" borderId="21" xfId="0" applyNumberFormat="1" applyFont="1" applyFill="1" applyBorder="1" applyAlignment="1">
      <alignment horizontal="left" vertical="center"/>
    </xf>
    <xf numFmtId="176" fontId="43" fillId="0" borderId="21" xfId="0" applyNumberFormat="1" applyFont="1" applyFill="1" applyBorder="1" applyAlignment="1">
      <alignment vertical="center"/>
    </xf>
    <xf numFmtId="176" fontId="43" fillId="0" borderId="22" xfId="0" applyNumberFormat="1" applyFont="1" applyFill="1" applyBorder="1" applyAlignment="1">
      <alignment horizontal="center" vertical="center"/>
    </xf>
    <xf numFmtId="176" fontId="43" fillId="0" borderId="16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vertical="center"/>
    </xf>
    <xf numFmtId="176" fontId="43" fillId="0" borderId="22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2" fillId="0" borderId="21" xfId="0" applyFont="1" applyBorder="1" applyAlignment="1">
      <alignment/>
    </xf>
    <xf numFmtId="176" fontId="43" fillId="0" borderId="24" xfId="0" applyNumberFormat="1" applyFont="1" applyFill="1" applyBorder="1" applyAlignment="1">
      <alignment vertical="center"/>
    </xf>
    <xf numFmtId="176" fontId="43" fillId="0" borderId="25" xfId="0" applyNumberFormat="1" applyFont="1" applyFill="1" applyBorder="1" applyAlignment="1">
      <alignment horizontal="center" vertical="center"/>
    </xf>
    <xf numFmtId="176" fontId="43" fillId="0" borderId="26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4" borderId="28" xfId="0" applyNumberFormat="1" applyFont="1" applyFill="1" applyBorder="1" applyAlignment="1">
      <alignment horizontal="right" vertical="center"/>
    </xf>
    <xf numFmtId="176" fontId="46" fillId="34" borderId="29" xfId="0" applyNumberFormat="1" applyFont="1" applyFill="1" applyBorder="1" applyAlignment="1">
      <alignment horizontal="right" vertical="center"/>
    </xf>
    <xf numFmtId="0" fontId="42" fillId="0" borderId="29" xfId="0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9" fontId="46" fillId="34" borderId="28" xfId="43" applyFont="1" applyFill="1" applyBorder="1" applyAlignment="1">
      <alignment horizontal="right" vertical="center"/>
    </xf>
    <xf numFmtId="9" fontId="46" fillId="34" borderId="29" xfId="43" applyFont="1" applyFill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176" fontId="44" fillId="33" borderId="30" xfId="0" applyNumberFormat="1" applyFont="1" applyFill="1" applyBorder="1" applyAlignment="1">
      <alignment horizontal="center" vertical="center"/>
    </xf>
    <xf numFmtId="176" fontId="44" fillId="33" borderId="31" xfId="0" applyNumberFormat="1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vertical="center"/>
    </xf>
    <xf numFmtId="177" fontId="43" fillId="0" borderId="16" xfId="0" applyNumberFormat="1" applyFont="1" applyFill="1" applyBorder="1" applyAlignment="1">
      <alignment vertical="center"/>
    </xf>
    <xf numFmtId="176" fontId="43" fillId="0" borderId="32" xfId="0" applyNumberFormat="1" applyFont="1" applyBorder="1" applyAlignment="1">
      <alignment vertical="center"/>
    </xf>
    <xf numFmtId="176" fontId="43" fillId="0" borderId="23" xfId="0" applyNumberFormat="1" applyFont="1" applyBorder="1" applyAlignment="1">
      <alignment vertical="center"/>
    </xf>
    <xf numFmtId="176" fontId="44" fillId="33" borderId="10" xfId="0" applyNumberFormat="1" applyFont="1" applyFill="1" applyBorder="1" applyAlignment="1">
      <alignment vertical="center"/>
    </xf>
    <xf numFmtId="176" fontId="44" fillId="33" borderId="11" xfId="0" applyNumberFormat="1" applyFont="1" applyFill="1" applyBorder="1" applyAlignment="1">
      <alignment vertical="center"/>
    </xf>
    <xf numFmtId="176" fontId="44" fillId="33" borderId="27" xfId="0" applyNumberFormat="1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4" fillId="0" borderId="33" xfId="0" applyNumberFormat="1" applyFont="1" applyFill="1" applyBorder="1" applyAlignment="1">
      <alignment horizontal="center" vertical="center"/>
    </xf>
    <xf numFmtId="176" fontId="44" fillId="0" borderId="34" xfId="0" applyNumberFormat="1" applyFont="1" applyFill="1" applyBorder="1" applyAlignment="1">
      <alignment horizontal="center" vertical="center"/>
    </xf>
    <xf numFmtId="176" fontId="46" fillId="33" borderId="35" xfId="0" applyNumberFormat="1" applyFont="1" applyFill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176" fontId="43" fillId="0" borderId="37" xfId="0" applyNumberFormat="1" applyFont="1" applyFill="1" applyBorder="1" applyAlignment="1">
      <alignment vertical="center"/>
    </xf>
    <xf numFmtId="176" fontId="44" fillId="0" borderId="38" xfId="0" applyNumberFormat="1" applyFont="1" applyFill="1" applyBorder="1" applyAlignment="1">
      <alignment horizontal="center" vertical="center"/>
    </xf>
    <xf numFmtId="176" fontId="43" fillId="0" borderId="25" xfId="0" applyNumberFormat="1" applyFont="1" applyFill="1" applyBorder="1" applyAlignment="1">
      <alignment horizontal="center" vertical="center"/>
    </xf>
    <xf numFmtId="41" fontId="43" fillId="0" borderId="0" xfId="48" applyFont="1" applyAlignment="1">
      <alignment/>
    </xf>
    <xf numFmtId="176" fontId="43" fillId="0" borderId="39" xfId="0" applyNumberFormat="1" applyFont="1" applyFill="1" applyBorder="1" applyAlignment="1">
      <alignment horizontal="left" vertical="center"/>
    </xf>
    <xf numFmtId="41" fontId="43" fillId="0" borderId="34" xfId="48" applyFont="1" applyBorder="1" applyAlignment="1">
      <alignment/>
    </xf>
    <xf numFmtId="176" fontId="44" fillId="0" borderId="34" xfId="0" applyNumberFormat="1" applyFont="1" applyFill="1" applyBorder="1" applyAlignment="1">
      <alignment vertical="center"/>
    </xf>
    <xf numFmtId="176" fontId="43" fillId="0" borderId="34" xfId="0" applyNumberFormat="1" applyFont="1" applyFill="1" applyBorder="1" applyAlignment="1">
      <alignment vertical="center"/>
    </xf>
    <xf numFmtId="0" fontId="43" fillId="0" borderId="21" xfId="0" applyFont="1" applyBorder="1" applyAlignment="1">
      <alignment/>
    </xf>
    <xf numFmtId="41" fontId="44" fillId="0" borderId="40" xfId="48" applyFont="1" applyFill="1" applyBorder="1" applyAlignment="1">
      <alignment horizontal="right" vertical="center"/>
    </xf>
    <xf numFmtId="41" fontId="44" fillId="0" borderId="20" xfId="48" applyFont="1" applyFill="1" applyBorder="1" applyAlignment="1">
      <alignment horizontal="right" vertical="center"/>
    </xf>
    <xf numFmtId="41" fontId="44" fillId="0" borderId="18" xfId="48" applyFont="1" applyFill="1" applyBorder="1" applyAlignment="1">
      <alignment horizontal="right" vertical="center"/>
    </xf>
    <xf numFmtId="41" fontId="44" fillId="0" borderId="23" xfId="48" applyFont="1" applyFill="1" applyBorder="1" applyAlignment="1">
      <alignment horizontal="right" vertical="center"/>
    </xf>
    <xf numFmtId="41" fontId="44" fillId="0" borderId="23" xfId="48" applyFont="1" applyFill="1" applyBorder="1" applyAlignment="1">
      <alignment vertical="center"/>
    </xf>
    <xf numFmtId="41" fontId="44" fillId="0" borderId="41" xfId="48" applyFont="1" applyFill="1" applyBorder="1" applyAlignment="1">
      <alignment horizontal="center" vertical="center"/>
    </xf>
    <xf numFmtId="41" fontId="44" fillId="0" borderId="42" xfId="48" applyFont="1" applyFill="1" applyBorder="1" applyAlignment="1">
      <alignment horizontal="right" vertical="center"/>
    </xf>
    <xf numFmtId="41" fontId="44" fillId="0" borderId="36" xfId="48" applyFont="1" applyFill="1" applyBorder="1" applyAlignment="1">
      <alignment horizontal="right" vertical="center"/>
    </xf>
    <xf numFmtId="176" fontId="44" fillId="33" borderId="27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/>
    </xf>
    <xf numFmtId="176" fontId="43" fillId="0" borderId="43" xfId="0" applyNumberFormat="1" applyFont="1" applyFill="1" applyBorder="1" applyAlignment="1">
      <alignment horizontal="center" vertical="center"/>
    </xf>
    <xf numFmtId="176" fontId="43" fillId="0" borderId="44" xfId="0" applyNumberFormat="1" applyFont="1" applyFill="1" applyBorder="1" applyAlignment="1">
      <alignment vertical="center"/>
    </xf>
    <xf numFmtId="176" fontId="43" fillId="0" borderId="45" xfId="0" applyNumberFormat="1" applyFont="1" applyFill="1" applyBorder="1" applyAlignment="1">
      <alignment vertical="center"/>
    </xf>
    <xf numFmtId="176" fontId="43" fillId="0" borderId="46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vertical="center"/>
    </xf>
    <xf numFmtId="176" fontId="43" fillId="0" borderId="47" xfId="0" applyNumberFormat="1" applyFont="1" applyFill="1" applyBorder="1" applyAlignment="1">
      <alignment vertical="center"/>
    </xf>
    <xf numFmtId="176" fontId="43" fillId="0" borderId="48" xfId="0" applyNumberFormat="1" applyFont="1" applyFill="1" applyBorder="1" applyAlignment="1">
      <alignment horizontal="center" vertical="center"/>
    </xf>
    <xf numFmtId="176" fontId="43" fillId="0" borderId="49" xfId="0" applyNumberFormat="1" applyFont="1" applyFill="1" applyBorder="1" applyAlignment="1">
      <alignment vertical="center"/>
    </xf>
    <xf numFmtId="176" fontId="43" fillId="0" borderId="50" xfId="0" applyNumberFormat="1" applyFont="1" applyFill="1" applyBorder="1" applyAlignment="1">
      <alignment vertical="center"/>
    </xf>
    <xf numFmtId="176" fontId="43" fillId="0" borderId="51" xfId="0" applyNumberFormat="1" applyFont="1" applyFill="1" applyBorder="1" applyAlignment="1">
      <alignment vertical="center"/>
    </xf>
    <xf numFmtId="176" fontId="43" fillId="0" borderId="52" xfId="0" applyNumberFormat="1" applyFont="1" applyFill="1" applyBorder="1" applyAlignment="1">
      <alignment vertical="center"/>
    </xf>
    <xf numFmtId="176" fontId="43" fillId="0" borderId="53" xfId="0" applyNumberFormat="1" applyFont="1" applyFill="1" applyBorder="1" applyAlignment="1">
      <alignment vertical="center"/>
    </xf>
    <xf numFmtId="176" fontId="43" fillId="0" borderId="46" xfId="0" applyNumberFormat="1" applyFont="1" applyFill="1" applyBorder="1" applyAlignment="1">
      <alignment vertical="center"/>
    </xf>
    <xf numFmtId="176" fontId="44" fillId="35" borderId="12" xfId="0" applyNumberFormat="1" applyFont="1" applyFill="1" applyBorder="1" applyAlignment="1">
      <alignment horizontal="center" vertical="center"/>
    </xf>
    <xf numFmtId="176" fontId="44" fillId="35" borderId="35" xfId="0" applyNumberFormat="1" applyFont="1" applyFill="1" applyBorder="1" applyAlignment="1">
      <alignment vertical="center"/>
    </xf>
    <xf numFmtId="176" fontId="44" fillId="35" borderId="54" xfId="0" applyNumberFormat="1" applyFont="1" applyFill="1" applyBorder="1" applyAlignment="1">
      <alignment vertical="center"/>
    </xf>
    <xf numFmtId="176" fontId="44" fillId="34" borderId="55" xfId="0" applyNumberFormat="1" applyFont="1" applyFill="1" applyBorder="1" applyAlignment="1">
      <alignment horizontal="center" vertical="center"/>
    </xf>
    <xf numFmtId="176" fontId="44" fillId="34" borderId="55" xfId="0" applyNumberFormat="1" applyFont="1" applyFill="1" applyBorder="1" applyAlignment="1">
      <alignment vertical="center"/>
    </xf>
    <xf numFmtId="176" fontId="44" fillId="34" borderId="56" xfId="0" applyNumberFormat="1" applyFont="1" applyFill="1" applyBorder="1" applyAlignment="1">
      <alignment vertical="center"/>
    </xf>
    <xf numFmtId="176" fontId="43" fillId="0" borderId="44" xfId="0" applyNumberFormat="1" applyFont="1" applyFill="1" applyBorder="1" applyAlignment="1">
      <alignment horizontal="right"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3" fillId="0" borderId="43" xfId="0" applyNumberFormat="1" applyFont="1" applyFill="1" applyBorder="1" applyAlignment="1">
      <alignment horizontal="center" vertical="center"/>
    </xf>
    <xf numFmtId="176" fontId="43" fillId="0" borderId="46" xfId="0" applyNumberFormat="1" applyFont="1" applyFill="1" applyBorder="1" applyAlignment="1">
      <alignment horizontal="center" vertical="center"/>
    </xf>
    <xf numFmtId="176" fontId="43" fillId="0" borderId="44" xfId="0" applyNumberFormat="1" applyFont="1" applyFill="1" applyBorder="1" applyAlignment="1">
      <alignment horizontal="right" vertical="center"/>
    </xf>
    <xf numFmtId="176" fontId="43" fillId="0" borderId="49" xfId="0" applyNumberFormat="1" applyFont="1" applyFill="1" applyBorder="1" applyAlignment="1">
      <alignment horizontal="right" vertical="center"/>
    </xf>
    <xf numFmtId="176" fontId="43" fillId="0" borderId="49" xfId="0" applyNumberFormat="1" applyFont="1" applyFill="1" applyBorder="1" applyAlignment="1">
      <alignment vertical="center"/>
    </xf>
    <xf numFmtId="176" fontId="43" fillId="0" borderId="50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6" fontId="43" fillId="0" borderId="47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3" fillId="0" borderId="47" xfId="0" applyNumberFormat="1" applyFont="1" applyFill="1" applyBorder="1" applyAlignment="1">
      <alignment horizontal="right" vertical="center"/>
    </xf>
    <xf numFmtId="176" fontId="44" fillId="34" borderId="41" xfId="0" applyNumberFormat="1" applyFont="1" applyFill="1" applyBorder="1" applyAlignment="1">
      <alignment horizontal="right" vertical="center"/>
    </xf>
    <xf numFmtId="176" fontId="44" fillId="34" borderId="55" xfId="0" applyNumberFormat="1" applyFont="1" applyFill="1" applyBorder="1" applyAlignment="1">
      <alignment horizontal="right" vertical="center"/>
    </xf>
    <xf numFmtId="176" fontId="44" fillId="34" borderId="56" xfId="0" applyNumberFormat="1" applyFont="1" applyFill="1" applyBorder="1" applyAlignment="1">
      <alignment horizontal="right" vertical="center"/>
    </xf>
    <xf numFmtId="176" fontId="44" fillId="0" borderId="57" xfId="0" applyNumberFormat="1" applyFont="1" applyFill="1" applyBorder="1" applyAlignment="1">
      <alignment horizontal="center" vertical="center" wrapText="1"/>
    </xf>
    <xf numFmtId="176" fontId="44" fillId="0" borderId="58" xfId="0" applyNumberFormat="1" applyFont="1" applyFill="1" applyBorder="1" applyAlignment="1">
      <alignment horizontal="center" vertical="center"/>
    </xf>
    <xf numFmtId="176" fontId="44" fillId="0" borderId="59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3" xfId="0" applyNumberFormat="1" applyFont="1" applyFill="1" applyBorder="1" applyAlignment="1">
      <alignment horizontal="center" vertical="center"/>
    </xf>
    <xf numFmtId="176" fontId="44" fillId="33" borderId="42" xfId="0" applyNumberFormat="1" applyFont="1" applyFill="1" applyBorder="1" applyAlignment="1">
      <alignment horizontal="center" vertical="center"/>
    </xf>
    <xf numFmtId="176" fontId="44" fillId="33" borderId="61" xfId="0" applyNumberFormat="1" applyFont="1" applyFill="1" applyBorder="1" applyAlignment="1">
      <alignment horizontal="center" vertical="center"/>
    </xf>
    <xf numFmtId="176" fontId="44" fillId="33" borderId="37" xfId="0" applyNumberFormat="1" applyFont="1" applyFill="1" applyBorder="1" applyAlignment="1">
      <alignment horizontal="center" vertical="center"/>
    </xf>
    <xf numFmtId="176" fontId="44" fillId="33" borderId="40" xfId="0" applyNumberFormat="1" applyFont="1" applyFill="1" applyBorder="1" applyAlignment="1">
      <alignment horizontal="center" vertical="center"/>
    </xf>
    <xf numFmtId="176" fontId="44" fillId="33" borderId="62" xfId="0" applyNumberFormat="1" applyFont="1" applyFill="1" applyBorder="1" applyAlignment="1">
      <alignment horizontal="center" vertical="center"/>
    </xf>
    <xf numFmtId="176" fontId="44" fillId="33" borderId="19" xfId="0" applyNumberFormat="1" applyFont="1" applyFill="1" applyBorder="1" applyAlignment="1">
      <alignment horizontal="center" vertical="center"/>
    </xf>
    <xf numFmtId="176" fontId="44" fillId="33" borderId="27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176" fontId="44" fillId="36" borderId="6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176" fontId="47" fillId="0" borderId="0" xfId="0" applyNumberFormat="1" applyFont="1" applyAlignment="1">
      <alignment horizontal="center" vertical="center"/>
    </xf>
    <xf numFmtId="176" fontId="44" fillId="33" borderId="64" xfId="0" applyNumberFormat="1" applyFont="1" applyFill="1" applyBorder="1" applyAlignment="1">
      <alignment horizontal="center" vertical="center"/>
    </xf>
    <xf numFmtId="176" fontId="44" fillId="33" borderId="65" xfId="0" applyNumberFormat="1" applyFont="1" applyFill="1" applyBorder="1" applyAlignment="1">
      <alignment horizontal="center" vertical="center"/>
    </xf>
    <xf numFmtId="176" fontId="44" fillId="33" borderId="66" xfId="0" applyNumberFormat="1" applyFont="1" applyFill="1" applyBorder="1" applyAlignment="1">
      <alignment horizontal="center" vertical="center"/>
    </xf>
    <xf numFmtId="176" fontId="44" fillId="33" borderId="67" xfId="0" applyNumberFormat="1" applyFont="1" applyFill="1" applyBorder="1" applyAlignment="1">
      <alignment horizontal="center" vertical="center"/>
    </xf>
    <xf numFmtId="0" fontId="46" fillId="36" borderId="6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6" fontId="43" fillId="0" borderId="25" xfId="0" applyNumberFormat="1" applyFont="1" applyFill="1" applyBorder="1" applyAlignment="1">
      <alignment horizontal="center" vertical="center"/>
    </xf>
    <xf numFmtId="176" fontId="43" fillId="0" borderId="58" xfId="0" applyNumberFormat="1" applyFont="1" applyFill="1" applyBorder="1" applyAlignment="1">
      <alignment horizontal="center" vertical="center"/>
    </xf>
    <xf numFmtId="176" fontId="43" fillId="0" borderId="30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horizontal="center" vertical="center"/>
    </xf>
    <xf numFmtId="176" fontId="44" fillId="0" borderId="39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6" fillId="34" borderId="68" xfId="0" applyFont="1" applyFill="1" applyBorder="1" applyAlignment="1">
      <alignment horizontal="center" vertical="center"/>
    </xf>
    <xf numFmtId="0" fontId="46" fillId="34" borderId="69" xfId="0" applyFont="1" applyFill="1" applyBorder="1" applyAlignment="1">
      <alignment horizontal="center" vertical="center"/>
    </xf>
    <xf numFmtId="176" fontId="43" fillId="0" borderId="57" xfId="0" applyNumberFormat="1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/>
    </xf>
    <xf numFmtId="176" fontId="44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0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8.75" customHeight="1" thickBot="1">
      <c r="L2" s="4" t="s">
        <v>65</v>
      </c>
    </row>
    <row r="3" spans="1:12" ht="16.5" customHeight="1">
      <c r="A3" s="123" t="s">
        <v>29</v>
      </c>
      <c r="B3" s="124"/>
      <c r="C3" s="124"/>
      <c r="D3" s="125"/>
      <c r="E3" s="131" t="s">
        <v>30</v>
      </c>
      <c r="F3" s="132"/>
      <c r="G3" s="132"/>
      <c r="H3" s="132"/>
      <c r="I3" s="132"/>
      <c r="J3" s="132"/>
      <c r="K3" s="133"/>
      <c r="L3" s="128" t="s">
        <v>31</v>
      </c>
    </row>
    <row r="4" spans="1:12" ht="16.5" customHeight="1" thickBot="1">
      <c r="A4" s="126" t="s">
        <v>32</v>
      </c>
      <c r="B4" s="127"/>
      <c r="C4" s="5" t="s">
        <v>33</v>
      </c>
      <c r="D4" s="6" t="s">
        <v>31</v>
      </c>
      <c r="E4" s="120" t="s">
        <v>32</v>
      </c>
      <c r="F4" s="121"/>
      <c r="G4" s="122"/>
      <c r="H4" s="43" t="s">
        <v>34</v>
      </c>
      <c r="I4" s="44" t="s">
        <v>35</v>
      </c>
      <c r="J4" s="43" t="s">
        <v>36</v>
      </c>
      <c r="K4" s="44" t="s">
        <v>35</v>
      </c>
      <c r="L4" s="129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9233800</v>
      </c>
      <c r="D5" s="20"/>
      <c r="E5" s="113" t="s">
        <v>58</v>
      </c>
      <c r="F5" s="56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H5/$C$5</f>
        <v>0</v>
      </c>
      <c r="J5" s="45">
        <f>'2016년 지정후원 직간접비사용내역'!H5+'2016년 지정후원 직간접비사용내역'!I5</f>
        <v>0</v>
      </c>
      <c r="K5" s="46">
        <f aca="true" t="shared" si="0" ref="K5:K30">J5/$C$6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1205000</v>
      </c>
      <c r="D6" s="23"/>
      <c r="E6" s="114"/>
      <c r="F6" s="57"/>
      <c r="G6" s="23" t="s">
        <v>44</v>
      </c>
      <c r="H6" s="45">
        <f>'2016년 비지정후원 직간접비사용내역'!H6+'2016년 비지정후원 직간접비사용내역'!I6</f>
        <v>0</v>
      </c>
      <c r="I6" s="46">
        <f aca="true" t="shared" si="1" ref="I6:I27">H6/$C$5</f>
        <v>0</v>
      </c>
      <c r="J6" s="45">
        <f>'2016년 지정후원 직간접비사용내역'!H6+'2016년 지정후원 직간접비사용내역'!I6</f>
        <v>0</v>
      </c>
      <c r="K6" s="46">
        <f t="shared" si="0"/>
        <v>0</v>
      </c>
      <c r="L6" s="48"/>
    </row>
    <row r="7" spans="1:12" ht="19.5" customHeight="1">
      <c r="A7" s="14"/>
      <c r="B7" s="17"/>
      <c r="C7" s="22"/>
      <c r="D7" s="23"/>
      <c r="E7" s="114"/>
      <c r="F7" s="57"/>
      <c r="G7" s="23" t="s">
        <v>45</v>
      </c>
      <c r="H7" s="45">
        <f>'2016년 비지정후원 직간접비사용내역'!H7+'2016년 비지정후원 직간접비사용내역'!I7</f>
        <v>0</v>
      </c>
      <c r="I7" s="46">
        <f t="shared" si="1"/>
        <v>0</v>
      </c>
      <c r="J7" s="45">
        <f>'2016년 지정후원 직간접비사용내역'!H7+'2016년 지정후원 직간접비사용내역'!I7</f>
        <v>0</v>
      </c>
      <c r="K7" s="46">
        <f t="shared" si="0"/>
        <v>0</v>
      </c>
      <c r="L7" s="48"/>
    </row>
    <row r="8" spans="1:12" ht="19.5" customHeight="1">
      <c r="A8" s="14"/>
      <c r="B8" s="18"/>
      <c r="C8" s="18"/>
      <c r="D8" s="23"/>
      <c r="E8" s="114"/>
      <c r="F8" s="57"/>
      <c r="G8" s="23" t="s">
        <v>46</v>
      </c>
      <c r="H8" s="45">
        <f>'2016년 비지정후원 직간접비사용내역'!H8+'2016년 비지정후원 직간접비사용내역'!I8</f>
        <v>661950</v>
      </c>
      <c r="I8" s="46">
        <f t="shared" si="1"/>
        <v>0.07168771253438454</v>
      </c>
      <c r="J8" s="45">
        <f>'2016년 지정후원 직간접비사용내역'!H8+'2016년 지정후원 직간접비사용내역'!I8</f>
        <v>0</v>
      </c>
      <c r="K8" s="46">
        <f t="shared" si="0"/>
        <v>0</v>
      </c>
      <c r="L8" s="48"/>
    </row>
    <row r="9" spans="1:12" ht="19.5" customHeight="1" thickBot="1">
      <c r="A9" s="77" t="s">
        <v>12</v>
      </c>
      <c r="B9" s="49"/>
      <c r="C9" s="49">
        <f>C5+C6</f>
        <v>10438800</v>
      </c>
      <c r="D9" s="50"/>
      <c r="E9" s="114"/>
      <c r="F9" s="57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1"/>
        <v>0</v>
      </c>
      <c r="J9" s="45">
        <f>'2016년 지정후원 직간접비사용내역'!H9+'2016년 지정후원 직간접비사용내역'!I9</f>
        <v>0</v>
      </c>
      <c r="K9" s="46">
        <f t="shared" si="0"/>
        <v>0</v>
      </c>
      <c r="L9" s="48"/>
    </row>
    <row r="10" spans="1:12" ht="19.5" customHeight="1">
      <c r="A10" s="88"/>
      <c r="B10" s="89"/>
      <c r="C10" s="89"/>
      <c r="D10" s="90"/>
      <c r="E10" s="114"/>
      <c r="F10" s="57"/>
      <c r="G10" s="23" t="s">
        <v>28</v>
      </c>
      <c r="H10" s="45">
        <f>'2016년 비지정후원 직간접비사용내역'!H10+'2016년 비지정후원 직간접비사용내역'!I10</f>
        <v>0</v>
      </c>
      <c r="I10" s="46">
        <f t="shared" si="1"/>
        <v>0</v>
      </c>
      <c r="J10" s="45">
        <f>'2016년 지정후원 직간접비사용내역'!H10+'2016년 지정후원 직간접비사용내역'!I10</f>
        <v>0</v>
      </c>
      <c r="K10" s="46">
        <f t="shared" si="0"/>
        <v>0</v>
      </c>
      <c r="L10" s="48"/>
    </row>
    <row r="11" spans="1:12" ht="19.5" customHeight="1">
      <c r="A11" s="91"/>
      <c r="B11" s="83"/>
      <c r="C11" s="83"/>
      <c r="D11" s="84"/>
      <c r="E11" s="114"/>
      <c r="F11" s="57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1"/>
        <v>0</v>
      </c>
      <c r="J11" s="45">
        <f>'2016년 지정후원 직간접비사용내역'!H11+'2016년 지정후원 직간접비사용내역'!I11</f>
        <v>0</v>
      </c>
      <c r="K11" s="46">
        <f t="shared" si="0"/>
        <v>0</v>
      </c>
      <c r="L11" s="48"/>
    </row>
    <row r="12" spans="1:12" ht="19.5" customHeight="1">
      <c r="A12" s="91"/>
      <c r="B12" s="83"/>
      <c r="C12" s="83"/>
      <c r="D12" s="84"/>
      <c r="E12" s="114"/>
      <c r="F12" s="57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1"/>
        <v>0</v>
      </c>
      <c r="J12" s="45">
        <f>'2016년 지정후원 직간접비사용내역'!H12+'2016년 지정후원 직간접비사용내역'!I12</f>
        <v>0</v>
      </c>
      <c r="K12" s="46">
        <f t="shared" si="0"/>
        <v>0</v>
      </c>
      <c r="L12" s="48"/>
    </row>
    <row r="13" spans="1:12" ht="19.5" customHeight="1">
      <c r="A13" s="91"/>
      <c r="B13" s="83"/>
      <c r="C13" s="83"/>
      <c r="D13" s="84"/>
      <c r="E13" s="114"/>
      <c r="F13" s="57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1"/>
        <v>0</v>
      </c>
      <c r="J13" s="45">
        <f>'2016년 지정후원 직간접비사용내역'!H13+'2016년 지정후원 직간접비사용내역'!I13</f>
        <v>0</v>
      </c>
      <c r="K13" s="46">
        <f t="shared" si="0"/>
        <v>0</v>
      </c>
      <c r="L13" s="48"/>
    </row>
    <row r="14" spans="1:12" ht="19.5" customHeight="1">
      <c r="A14" s="100" t="s">
        <v>73</v>
      </c>
      <c r="B14" s="102">
        <v>22199420</v>
      </c>
      <c r="C14" s="98" t="s">
        <v>78</v>
      </c>
      <c r="D14" s="81">
        <v>18819430</v>
      </c>
      <c r="E14" s="114"/>
      <c r="F14" s="57"/>
      <c r="G14" s="23" t="s">
        <v>10</v>
      </c>
      <c r="H14" s="45">
        <f>'2016년 비지정후원 직간접비사용내역'!H14+'2016년 비지정후원 직간접비사용내역'!I14</f>
        <v>0</v>
      </c>
      <c r="I14" s="46">
        <f>H14/$C$5</f>
        <v>0</v>
      </c>
      <c r="J14" s="45">
        <f>'2016년 지정후원 직간접비사용내역'!H14+'2016년 지정후원 직간접비사용내역'!I14</f>
        <v>0</v>
      </c>
      <c r="K14" s="46">
        <f>J14/$C$6</f>
        <v>0</v>
      </c>
      <c r="L14" s="48"/>
    </row>
    <row r="15" spans="1:12" ht="19.5" customHeight="1">
      <c r="A15" s="101"/>
      <c r="B15" s="103"/>
      <c r="C15" s="99" t="s">
        <v>36</v>
      </c>
      <c r="D15" s="84">
        <v>3379990</v>
      </c>
      <c r="E15" s="114"/>
      <c r="F15" s="57" t="s">
        <v>50</v>
      </c>
      <c r="G15" s="23" t="s">
        <v>51</v>
      </c>
      <c r="H15" s="45">
        <f>'2016년 비지정후원 직간접비사용내역'!H15+'2016년 비지정후원 직간접비사용내역'!I15</f>
        <v>622230</v>
      </c>
      <c r="I15" s="46">
        <f t="shared" si="1"/>
        <v>0.06738612488899479</v>
      </c>
      <c r="J15" s="45">
        <f>'2016년 지정후원 직간접비사용내역'!H15+'2016년 지정후원 직간접비사용내역'!I15</f>
        <v>0</v>
      </c>
      <c r="K15" s="46">
        <f t="shared" si="0"/>
        <v>0</v>
      </c>
      <c r="L15" s="48"/>
    </row>
    <row r="16" spans="1:12" ht="19.5" customHeight="1">
      <c r="A16" s="82" t="s">
        <v>74</v>
      </c>
      <c r="B16" s="83">
        <f>C9</f>
        <v>10438800</v>
      </c>
      <c r="C16" s="83"/>
      <c r="D16" s="84"/>
      <c r="E16" s="114"/>
      <c r="F16" s="57"/>
      <c r="G16" s="23" t="s">
        <v>4</v>
      </c>
      <c r="H16" s="45">
        <f>'2016년 비지정후원 직간접비사용내역'!H16+'2016년 비지정후원 직간접비사용내역'!I16</f>
        <v>46100</v>
      </c>
      <c r="I16" s="46">
        <f t="shared" si="1"/>
        <v>0.0049925274534861055</v>
      </c>
      <c r="J16" s="45">
        <f>'2016년 지정후원 직간접비사용내역'!H16+'2016년 지정후원 직간접비사용내역'!I16</f>
        <v>0</v>
      </c>
      <c r="K16" s="46">
        <f t="shared" si="0"/>
        <v>0</v>
      </c>
      <c r="L16" s="48"/>
    </row>
    <row r="17" spans="1:12" ht="19.5" customHeight="1">
      <c r="A17" s="82" t="s">
        <v>75</v>
      </c>
      <c r="B17" s="83"/>
      <c r="C17" s="83">
        <f>H31+J31</f>
        <v>4321540</v>
      </c>
      <c r="D17" s="84"/>
      <c r="E17" s="114"/>
      <c r="F17" s="57"/>
      <c r="G17" s="23" t="s">
        <v>6</v>
      </c>
      <c r="H17" s="45">
        <f>'2016년 비지정후원 직간접비사용내역'!H17+'2016년 비지정후원 직간접비사용내역'!I17</f>
        <v>1126610</v>
      </c>
      <c r="I17" s="46">
        <f t="shared" si="1"/>
        <v>0.1220093569278087</v>
      </c>
      <c r="J17" s="45">
        <f>'2016년 지정후원 직간접비사용내역'!H17+'2016년 지정후원 직간접비사용내역'!I17</f>
        <v>0</v>
      </c>
      <c r="K17" s="46">
        <f t="shared" si="0"/>
        <v>0</v>
      </c>
      <c r="L17" s="48"/>
    </row>
    <row r="18" spans="1:12" ht="19.5" customHeight="1">
      <c r="A18" s="85" t="s">
        <v>76</v>
      </c>
      <c r="B18" s="86"/>
      <c r="C18" s="86">
        <f>B14+B16-C17</f>
        <v>28316680</v>
      </c>
      <c r="D18" s="87"/>
      <c r="E18" s="114"/>
      <c r="F18" s="57"/>
      <c r="G18" s="23" t="s">
        <v>17</v>
      </c>
      <c r="H18" s="45">
        <f>'2016년 비지정후원 직간접비사용내역'!H18+'2016년 비지정후원 직간접비사용내역'!I18</f>
        <v>0</v>
      </c>
      <c r="I18" s="46">
        <f t="shared" si="1"/>
        <v>0</v>
      </c>
      <c r="J18" s="45">
        <f>'2016년 지정후원 직간접비사용내역'!H18+'2016년 지정후원 직간접비사용내역'!I18</f>
        <v>0</v>
      </c>
      <c r="K18" s="46">
        <f t="shared" si="0"/>
        <v>0</v>
      </c>
      <c r="L18" s="48"/>
    </row>
    <row r="19" spans="1:12" ht="19.5" customHeight="1">
      <c r="A19" s="95"/>
      <c r="B19" s="96">
        <f>B14+B16</f>
        <v>32638220</v>
      </c>
      <c r="C19" s="96">
        <f>C17+C18</f>
        <v>32638220</v>
      </c>
      <c r="D19" s="97"/>
      <c r="E19" s="115"/>
      <c r="F19" s="57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1"/>
        <v>0</v>
      </c>
      <c r="J19" s="45">
        <f>'2016년 지정후원 직간접비사용내역'!H19+'2016년 지정후원 직간접비사용내역'!I19</f>
        <v>210000</v>
      </c>
      <c r="K19" s="46">
        <f t="shared" si="0"/>
        <v>0.17427385892116182</v>
      </c>
      <c r="L19" s="48"/>
    </row>
    <row r="20" spans="1:12" ht="19.5" customHeight="1">
      <c r="A20" s="79"/>
      <c r="B20" s="80"/>
      <c r="C20" s="80"/>
      <c r="D20" s="81"/>
      <c r="E20" s="116" t="s">
        <v>59</v>
      </c>
      <c r="F20" s="118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1"/>
        <v>0</v>
      </c>
      <c r="J20" s="45">
        <f>'2016년 지정후원 직간접비사용내역'!H20+'2016년 지정후원 직간접비사용내역'!I20</f>
        <v>0</v>
      </c>
      <c r="K20" s="46">
        <f t="shared" si="0"/>
        <v>0</v>
      </c>
      <c r="L20" s="48"/>
    </row>
    <row r="21" spans="1:12" ht="19.5" customHeight="1">
      <c r="A21" s="79" t="s">
        <v>77</v>
      </c>
      <c r="B21" s="80"/>
      <c r="C21" s="80"/>
      <c r="D21" s="81"/>
      <c r="E21" s="114"/>
      <c r="F21" s="119"/>
      <c r="G21" s="23" t="s">
        <v>25</v>
      </c>
      <c r="H21" s="45">
        <f>'2016년 비지정후원 직간접비사용내역'!H21+'2016년 비지정후원 직간접비사용내역'!I21</f>
        <v>0</v>
      </c>
      <c r="I21" s="46">
        <f t="shared" si="1"/>
        <v>0</v>
      </c>
      <c r="J21" s="45">
        <f>'2016년 지정후원 직간접비사용내역'!H21+'2016년 지정후원 직간접비사용내역'!I21</f>
        <v>0</v>
      </c>
      <c r="K21" s="46">
        <f t="shared" si="0"/>
        <v>0</v>
      </c>
      <c r="L21" s="48"/>
    </row>
    <row r="22" spans="1:12" ht="19.5" customHeight="1">
      <c r="A22" s="82" t="s">
        <v>40</v>
      </c>
      <c r="B22" s="108">
        <f>D15+C6-J31</f>
        <v>3894990</v>
      </c>
      <c r="C22" s="108"/>
      <c r="D22" s="109"/>
      <c r="E22" s="117"/>
      <c r="F22" s="115"/>
      <c r="G22" s="23" t="s">
        <v>11</v>
      </c>
      <c r="H22" s="45">
        <f>'2016년 비지정후원 직간접비사용내역'!H22+'2016년 비지정후원 직간접비사용내역'!I22</f>
        <v>100000</v>
      </c>
      <c r="I22" s="46">
        <f t="shared" si="1"/>
        <v>0.010829777556368993</v>
      </c>
      <c r="J22" s="45">
        <f>'2016년 지정후원 직간접비사용내역'!H22+'2016년 지정후원 직간접비사용내역'!I22</f>
        <v>0</v>
      </c>
      <c r="K22" s="46">
        <f t="shared" si="0"/>
        <v>0</v>
      </c>
      <c r="L22" s="48"/>
    </row>
    <row r="23" spans="1:12" ht="19.5" customHeight="1">
      <c r="A23" s="82" t="s">
        <v>42</v>
      </c>
      <c r="B23" s="106">
        <v>0</v>
      </c>
      <c r="C23" s="106"/>
      <c r="D23" s="107"/>
      <c r="E23" s="116" t="s">
        <v>60</v>
      </c>
      <c r="F23" s="118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1"/>
        <v>0</v>
      </c>
      <c r="J23" s="45">
        <f>'2016년 지정후원 직간접비사용내역'!H23+'2016년 지정후원 직간접비사용내역'!I23</f>
        <v>400000</v>
      </c>
      <c r="K23" s="46">
        <f t="shared" si="0"/>
        <v>0.33195020746887965</v>
      </c>
      <c r="L23" s="48"/>
    </row>
    <row r="24" spans="1:12" ht="19.5" customHeight="1">
      <c r="A24" s="85" t="s">
        <v>38</v>
      </c>
      <c r="B24" s="104">
        <f>D14+C5-H31</f>
        <v>24421690</v>
      </c>
      <c r="C24" s="104"/>
      <c r="D24" s="105"/>
      <c r="E24" s="114"/>
      <c r="F24" s="119"/>
      <c r="G24" s="23" t="s">
        <v>3</v>
      </c>
      <c r="H24" s="45">
        <f>'2016년 비지정후원 직간접비사용내역'!H24+'2016년 비지정후원 직간접비사용내역'!I24</f>
        <v>190000</v>
      </c>
      <c r="I24" s="46">
        <f t="shared" si="1"/>
        <v>0.020576577357101083</v>
      </c>
      <c r="J24" s="45">
        <f>'2016년 지정후원 직간접비사용내역'!H24+'2016년 지정후원 직간접비사용내역'!I24</f>
        <v>0</v>
      </c>
      <c r="K24" s="46">
        <f t="shared" si="0"/>
        <v>0</v>
      </c>
      <c r="L24" s="48"/>
    </row>
    <row r="25" spans="1:12" ht="19.5" customHeight="1">
      <c r="A25" s="110">
        <f>B22+B23+B24</f>
        <v>28316680</v>
      </c>
      <c r="B25" s="111"/>
      <c r="C25" s="111"/>
      <c r="D25" s="112"/>
      <c r="E25" s="114"/>
      <c r="F25" s="119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1"/>
        <v>0</v>
      </c>
      <c r="J25" s="45">
        <f>'2016년 지정후원 직간접비사용내역'!H25+'2016년 지정후원 직간접비사용내역'!I25</f>
        <v>0</v>
      </c>
      <c r="K25" s="46">
        <f t="shared" si="0"/>
        <v>0</v>
      </c>
      <c r="L25" s="48"/>
    </row>
    <row r="26" spans="1:12" ht="19.5" customHeight="1">
      <c r="A26" s="82"/>
      <c r="B26" s="83"/>
      <c r="C26" s="83"/>
      <c r="D26" s="84"/>
      <c r="E26" s="114"/>
      <c r="F26" s="119"/>
      <c r="G26" s="23" t="s">
        <v>23</v>
      </c>
      <c r="H26" s="45">
        <f>'2016년 비지정후원 직간접비사용내역'!H26+'2016년 비지정후원 직간접비사용내역'!I26</f>
        <v>0</v>
      </c>
      <c r="I26" s="46">
        <f>H26/$C$5</f>
        <v>0</v>
      </c>
      <c r="J26" s="45">
        <f>'2016년 지정후원 직간접비사용내역'!H26+'2016년 지정후원 직간접비사용내역'!I26</f>
        <v>0</v>
      </c>
      <c r="K26" s="46">
        <f t="shared" si="0"/>
        <v>0</v>
      </c>
      <c r="L26" s="48"/>
    </row>
    <row r="27" spans="1:12" ht="19.5" customHeight="1">
      <c r="A27" s="82"/>
      <c r="B27" s="83"/>
      <c r="C27" s="83"/>
      <c r="D27" s="84"/>
      <c r="E27" s="114"/>
      <c r="F27" s="119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1"/>
        <v>0</v>
      </c>
      <c r="J27" s="45">
        <f>'2016년 지정후원 직간접비사용내역'!H27+'2016년 지정후원 직간접비사용내역'!I27</f>
        <v>0</v>
      </c>
      <c r="K27" s="46">
        <f t="shared" si="0"/>
        <v>0</v>
      </c>
      <c r="L27" s="48"/>
    </row>
    <row r="28" spans="1:12" ht="19.5" customHeight="1">
      <c r="A28" s="82"/>
      <c r="B28" s="83"/>
      <c r="C28" s="83"/>
      <c r="D28" s="84"/>
      <c r="E28" s="114"/>
      <c r="F28" s="115"/>
      <c r="G28" s="23" t="s">
        <v>53</v>
      </c>
      <c r="H28" s="45">
        <f>'2016년 비지정후원 직간접비사용내역'!H28+'2016년 비지정후원 직간접비사용내역'!I28</f>
        <v>357930</v>
      </c>
      <c r="I28" s="46">
        <f>H28/$C$5</f>
        <v>0.03876302280751153</v>
      </c>
      <c r="J28" s="45">
        <f>'2016년 지정후원 직간접비사용내역'!H28+'2016년 지정후원 직간접비사용내역'!I28</f>
        <v>0</v>
      </c>
      <c r="K28" s="46">
        <f t="shared" si="0"/>
        <v>0</v>
      </c>
      <c r="L28" s="48"/>
    </row>
    <row r="29" spans="1:12" ht="19.5" customHeight="1">
      <c r="A29" s="82"/>
      <c r="B29" s="83"/>
      <c r="C29" s="83"/>
      <c r="D29" s="84"/>
      <c r="E29" s="114"/>
      <c r="F29" s="57" t="s">
        <v>56</v>
      </c>
      <c r="G29" s="27" t="s">
        <v>54</v>
      </c>
      <c r="H29" s="45">
        <f>'2016년 비지정후원 직간접비사용내역'!H29+'2016년 비지정후원 직간접비사용내역'!I29</f>
        <v>526720</v>
      </c>
      <c r="I29" s="46">
        <f>H29/$C$5</f>
        <v>0.05704260434490675</v>
      </c>
      <c r="J29" s="45">
        <f>'2016년 지정후원 직간접비사용내역'!H29+'2016년 지정후원 직간접비사용내역'!I29</f>
        <v>0</v>
      </c>
      <c r="K29" s="46">
        <f t="shared" si="0"/>
        <v>0</v>
      </c>
      <c r="L29" s="48"/>
    </row>
    <row r="30" spans="1:12" ht="19.5" customHeight="1">
      <c r="A30" s="82"/>
      <c r="B30" s="83"/>
      <c r="C30" s="83"/>
      <c r="D30" s="84"/>
      <c r="E30" s="117"/>
      <c r="F30" s="57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H30/$C$5</f>
        <v>0</v>
      </c>
      <c r="J30" s="45">
        <f>'2016년 지정후원 직간접비사용내역'!H30+'2016년 지정후원 직간접비사용내역'!I30</f>
        <v>80000</v>
      </c>
      <c r="K30" s="46">
        <f t="shared" si="0"/>
        <v>0.06639004149377593</v>
      </c>
      <c r="L30" s="48"/>
    </row>
    <row r="31" spans="1:12" ht="14.25" thickBot="1">
      <c r="A31" s="92"/>
      <c r="B31" s="93"/>
      <c r="C31" s="93"/>
      <c r="D31" s="94"/>
      <c r="E31" s="120" t="s">
        <v>41</v>
      </c>
      <c r="F31" s="121"/>
      <c r="G31" s="122"/>
      <c r="H31" s="51">
        <f>SUM(H5:H30)</f>
        <v>3631540</v>
      </c>
      <c r="I31" s="52">
        <f>H31/$C$5</f>
        <v>0.3932877038705625</v>
      </c>
      <c r="J31" s="51">
        <f>SUM(J5:J30)</f>
        <v>690000</v>
      </c>
      <c r="K31" s="52">
        <f>J31/$C$6</f>
        <v>0.5726141078838174</v>
      </c>
      <c r="L31" s="53"/>
    </row>
  </sheetData>
  <sheetProtection/>
  <mergeCells count="18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1"/>
  <rowBreaks count="1" manualBreakCount="1">
    <brk id="29" max="10" man="1"/>
  </rowBreaks>
  <colBreaks count="1" manualBreakCount="1">
    <brk id="11" max="37" man="1"/>
  </colBreaks>
  <ignoredErrors>
    <ignoredError sqref="I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0" t="s">
        <v>69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65</v>
      </c>
    </row>
    <row r="3" spans="1:10" ht="20.25" customHeight="1">
      <c r="A3" s="123" t="s">
        <v>0</v>
      </c>
      <c r="B3" s="124"/>
      <c r="C3" s="124"/>
      <c r="D3" s="134"/>
      <c r="E3" s="132" t="s">
        <v>2</v>
      </c>
      <c r="F3" s="132"/>
      <c r="G3" s="132"/>
      <c r="H3" s="132"/>
      <c r="I3" s="133"/>
      <c r="J3" s="135" t="s">
        <v>15</v>
      </c>
    </row>
    <row r="4" spans="1:10" ht="20.25" customHeight="1" thickBot="1">
      <c r="A4" s="126" t="s">
        <v>13</v>
      </c>
      <c r="B4" s="127"/>
      <c r="C4" s="54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36"/>
    </row>
    <row r="5" spans="1:10" ht="19.5" customHeight="1">
      <c r="A5" s="55" t="s">
        <v>1</v>
      </c>
      <c r="B5" s="64" t="s">
        <v>38</v>
      </c>
      <c r="C5" s="63">
        <v>9233800</v>
      </c>
      <c r="D5" s="12"/>
      <c r="E5" s="145" t="s">
        <v>55</v>
      </c>
      <c r="F5" s="147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21"/>
      <c r="C6" s="66"/>
      <c r="D6" s="12"/>
      <c r="E6" s="138"/>
      <c r="F6" s="119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17"/>
      <c r="C7" s="67"/>
      <c r="D7" s="12"/>
      <c r="E7" s="138"/>
      <c r="F7" s="119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21"/>
      <c r="C8" s="66"/>
      <c r="D8" s="19"/>
      <c r="E8" s="138"/>
      <c r="F8" s="119"/>
      <c r="G8" s="23" t="s">
        <v>46</v>
      </c>
      <c r="H8" s="71">
        <v>661950</v>
      </c>
      <c r="I8" s="72">
        <v>0</v>
      </c>
      <c r="J8" s="25"/>
    </row>
    <row r="9" spans="1:10" ht="19.5" customHeight="1">
      <c r="A9" s="14"/>
      <c r="B9" s="17"/>
      <c r="C9" s="67"/>
      <c r="D9" s="23"/>
      <c r="E9" s="138"/>
      <c r="F9" s="119"/>
      <c r="G9" s="23" t="s">
        <v>47</v>
      </c>
      <c r="H9" s="71">
        <v>0</v>
      </c>
      <c r="I9" s="72">
        <v>0</v>
      </c>
      <c r="J9" s="25"/>
    </row>
    <row r="10" spans="1:10" ht="19.5" customHeight="1">
      <c r="A10" s="14"/>
      <c r="B10" s="17"/>
      <c r="C10" s="67"/>
      <c r="D10" s="23"/>
      <c r="E10" s="138"/>
      <c r="F10" s="115"/>
      <c r="G10" s="23" t="s">
        <v>28</v>
      </c>
      <c r="H10" s="71">
        <v>0</v>
      </c>
      <c r="I10" s="72">
        <v>0</v>
      </c>
      <c r="J10" s="25"/>
    </row>
    <row r="11" spans="1:10" ht="19.5" customHeight="1">
      <c r="A11" s="14"/>
      <c r="B11" s="68"/>
      <c r="C11" s="65"/>
      <c r="D11" s="23"/>
      <c r="E11" s="138"/>
      <c r="F11" s="118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21"/>
      <c r="C12" s="22"/>
      <c r="D12" s="23"/>
      <c r="E12" s="138"/>
      <c r="F12" s="119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18"/>
      <c r="C13" s="18"/>
      <c r="D13" s="23"/>
      <c r="E13" s="138"/>
      <c r="F13" s="119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26"/>
      <c r="D14" s="19"/>
      <c r="E14" s="138"/>
      <c r="F14" s="115"/>
      <c r="G14" s="23" t="s">
        <v>10</v>
      </c>
      <c r="H14" s="71">
        <v>0</v>
      </c>
      <c r="I14" s="72">
        <v>0</v>
      </c>
      <c r="J14" s="25"/>
    </row>
    <row r="15" spans="1:10" ht="19.5" customHeight="1">
      <c r="A15" s="14"/>
      <c r="B15" s="18"/>
      <c r="C15" s="18"/>
      <c r="D15" s="23"/>
      <c r="E15" s="138"/>
      <c r="F15" s="140" t="s">
        <v>50</v>
      </c>
      <c r="G15" s="23" t="s">
        <v>51</v>
      </c>
      <c r="H15" s="71">
        <v>0</v>
      </c>
      <c r="I15" s="72">
        <v>622230</v>
      </c>
      <c r="J15" s="25"/>
    </row>
    <row r="16" spans="1:10" ht="19.5" customHeight="1">
      <c r="A16" s="14"/>
      <c r="B16" s="18"/>
      <c r="C16" s="18"/>
      <c r="D16" s="23"/>
      <c r="E16" s="138"/>
      <c r="F16" s="141"/>
      <c r="G16" s="23" t="s">
        <v>4</v>
      </c>
      <c r="H16" s="71">
        <v>46100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38"/>
      <c r="F17" s="141"/>
      <c r="G17" s="23" t="s">
        <v>6</v>
      </c>
      <c r="H17" s="71">
        <v>0</v>
      </c>
      <c r="I17" s="72">
        <v>1126610</v>
      </c>
      <c r="J17" s="25"/>
    </row>
    <row r="18" spans="1:10" ht="19.5" customHeight="1">
      <c r="A18" s="14"/>
      <c r="B18" s="18"/>
      <c r="C18" s="18"/>
      <c r="D18" s="23"/>
      <c r="E18" s="138"/>
      <c r="F18" s="141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6"/>
      <c r="F19" s="142"/>
      <c r="G19" s="23" t="s">
        <v>27</v>
      </c>
      <c r="H19" s="71">
        <v>0</v>
      </c>
      <c r="I19" s="72">
        <v>0</v>
      </c>
      <c r="J19" s="25"/>
    </row>
    <row r="20" spans="1:10" ht="19.5" customHeight="1">
      <c r="A20" s="14"/>
      <c r="B20" s="18"/>
      <c r="C20" s="18"/>
      <c r="D20" s="23"/>
      <c r="E20" s="138" t="s">
        <v>52</v>
      </c>
      <c r="F20" s="140" t="s">
        <v>18</v>
      </c>
      <c r="G20" s="23" t="s">
        <v>18</v>
      </c>
      <c r="H20" s="71">
        <v>0</v>
      </c>
      <c r="I20" s="72">
        <v>0</v>
      </c>
      <c r="J20" s="25"/>
    </row>
    <row r="21" spans="1:10" ht="19.5" customHeight="1">
      <c r="A21" s="14"/>
      <c r="B21" s="18"/>
      <c r="C21" s="18"/>
      <c r="D21" s="23"/>
      <c r="E21" s="138"/>
      <c r="F21" s="141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6"/>
      <c r="F22" s="142"/>
      <c r="G22" s="23" t="s">
        <v>11</v>
      </c>
      <c r="H22" s="71">
        <v>100000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7" t="s">
        <v>19</v>
      </c>
      <c r="F23" s="140" t="s">
        <v>50</v>
      </c>
      <c r="G23" s="23" t="s">
        <v>5</v>
      </c>
      <c r="H23" s="71">
        <v>0</v>
      </c>
      <c r="I23" s="72">
        <v>0</v>
      </c>
      <c r="J23" s="25"/>
    </row>
    <row r="24" spans="1:10" ht="19.5" customHeight="1">
      <c r="A24" s="14"/>
      <c r="B24" s="18"/>
      <c r="C24" s="18"/>
      <c r="D24" s="23"/>
      <c r="E24" s="138"/>
      <c r="F24" s="141"/>
      <c r="G24" s="23" t="s">
        <v>3</v>
      </c>
      <c r="H24" s="71">
        <v>190000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38"/>
      <c r="F25" s="141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38"/>
      <c r="F26" s="141"/>
      <c r="G26" s="23" t="s">
        <v>23</v>
      </c>
      <c r="H26" s="71">
        <v>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38"/>
      <c r="F27" s="141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38"/>
      <c r="F28" s="142"/>
      <c r="G28" s="23" t="s">
        <v>53</v>
      </c>
      <c r="H28" s="71">
        <v>357930</v>
      </c>
      <c r="I28" s="72">
        <v>0</v>
      </c>
      <c r="J28" s="25"/>
    </row>
    <row r="29" spans="1:10" ht="19.5" customHeight="1">
      <c r="A29" s="14"/>
      <c r="B29" s="18"/>
      <c r="C29" s="18"/>
      <c r="D29" s="23"/>
      <c r="E29" s="138"/>
      <c r="F29" s="57" t="s">
        <v>61</v>
      </c>
      <c r="G29" s="23" t="s">
        <v>54</v>
      </c>
      <c r="H29" s="71">
        <v>526720</v>
      </c>
      <c r="I29" s="72">
        <v>0</v>
      </c>
      <c r="J29" s="25"/>
    </row>
    <row r="30" spans="1:10" ht="19.5" customHeight="1" thickBot="1">
      <c r="A30" s="62"/>
      <c r="B30" s="29"/>
      <c r="C30" s="29"/>
      <c r="D30" s="27"/>
      <c r="E30" s="139"/>
      <c r="F30" s="61" t="s">
        <v>62</v>
      </c>
      <c r="G30" s="60" t="s">
        <v>42</v>
      </c>
      <c r="H30" s="75">
        <v>0</v>
      </c>
      <c r="I30" s="76">
        <v>0</v>
      </c>
      <c r="J30" s="59"/>
    </row>
    <row r="31" spans="1:13" ht="27" customHeight="1" thickBot="1">
      <c r="A31" s="30" t="s">
        <v>12</v>
      </c>
      <c r="B31" s="31"/>
      <c r="C31" s="31">
        <f>C5</f>
        <v>9233800</v>
      </c>
      <c r="D31" s="32"/>
      <c r="E31" s="58"/>
      <c r="F31" s="143" t="s">
        <v>22</v>
      </c>
      <c r="G31" s="144"/>
      <c r="H31" s="33">
        <f>SUM(H5:H30)</f>
        <v>1882700</v>
      </c>
      <c r="I31" s="34">
        <f>SUM(I5:I30)</f>
        <v>1748840</v>
      </c>
      <c r="J31" s="35"/>
      <c r="L31" s="36"/>
      <c r="M31" s="36"/>
    </row>
    <row r="32" spans="6:10" ht="27" customHeight="1" thickBot="1">
      <c r="F32" s="143" t="s">
        <v>64</v>
      </c>
      <c r="G32" s="144"/>
      <c r="H32" s="37">
        <f>H31/(H31+I31)</f>
        <v>0.5184301976571922</v>
      </c>
      <c r="I32" s="38">
        <f>I31/(H31+I31)</f>
        <v>0.4815698023428077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F11:F14"/>
    <mergeCell ref="F15:F19"/>
    <mergeCell ref="E20:E22"/>
    <mergeCell ref="F20:F22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J11" sqref="J11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65</v>
      </c>
    </row>
    <row r="3" spans="1:10" ht="20.25" customHeight="1">
      <c r="A3" s="123" t="s">
        <v>0</v>
      </c>
      <c r="B3" s="124"/>
      <c r="C3" s="124"/>
      <c r="D3" s="134"/>
      <c r="E3" s="132" t="s">
        <v>2</v>
      </c>
      <c r="F3" s="132"/>
      <c r="G3" s="132"/>
      <c r="H3" s="132"/>
      <c r="I3" s="133"/>
      <c r="J3" s="135" t="s">
        <v>15</v>
      </c>
    </row>
    <row r="4" spans="1:10" ht="20.25" customHeight="1" thickBot="1">
      <c r="A4" s="126" t="s">
        <v>13</v>
      </c>
      <c r="B4" s="127"/>
      <c r="C4" s="5" t="s">
        <v>14</v>
      </c>
      <c r="D4" s="6" t="s">
        <v>15</v>
      </c>
      <c r="E4" s="120" t="s">
        <v>13</v>
      </c>
      <c r="F4" s="121"/>
      <c r="G4" s="122"/>
      <c r="H4" s="7" t="s">
        <v>20</v>
      </c>
      <c r="I4" s="8" t="s">
        <v>21</v>
      </c>
      <c r="J4" s="136"/>
    </row>
    <row r="5" spans="1:10" ht="19.5" customHeight="1">
      <c r="A5" s="55" t="s">
        <v>1</v>
      </c>
      <c r="B5" s="10" t="s">
        <v>42</v>
      </c>
      <c r="C5" s="11">
        <v>80000</v>
      </c>
      <c r="D5" s="12" t="s">
        <v>79</v>
      </c>
      <c r="E5" s="145" t="s">
        <v>55</v>
      </c>
      <c r="F5" s="147" t="s">
        <v>7</v>
      </c>
      <c r="G5" s="15" t="s">
        <v>43</v>
      </c>
      <c r="H5" s="69">
        <v>0</v>
      </c>
      <c r="I5" s="70">
        <v>0</v>
      </c>
      <c r="J5" s="16"/>
    </row>
    <row r="6" spans="1:10" ht="19.5" customHeight="1">
      <c r="A6" s="14"/>
      <c r="B6" s="17" t="s">
        <v>63</v>
      </c>
      <c r="C6" s="67">
        <v>245000</v>
      </c>
      <c r="D6" s="12"/>
      <c r="E6" s="138"/>
      <c r="F6" s="119"/>
      <c r="G6" s="23" t="s">
        <v>44</v>
      </c>
      <c r="H6" s="71">
        <v>0</v>
      </c>
      <c r="I6" s="72">
        <v>0</v>
      </c>
      <c r="J6" s="25"/>
    </row>
    <row r="7" spans="1:10" ht="19.5" customHeight="1">
      <c r="A7" s="14"/>
      <c r="B7" s="68" t="s">
        <v>66</v>
      </c>
      <c r="C7" s="65">
        <v>400000</v>
      </c>
      <c r="D7" s="12" t="s">
        <v>72</v>
      </c>
      <c r="E7" s="138"/>
      <c r="F7" s="119"/>
      <c r="G7" s="23" t="s">
        <v>45</v>
      </c>
      <c r="H7" s="71">
        <v>0</v>
      </c>
      <c r="I7" s="72">
        <v>0</v>
      </c>
      <c r="J7" s="25"/>
    </row>
    <row r="8" spans="1:10" ht="19.5" customHeight="1">
      <c r="A8" s="14"/>
      <c r="B8" s="18" t="s">
        <v>80</v>
      </c>
      <c r="C8" s="18">
        <v>480000</v>
      </c>
      <c r="D8" s="19" t="s">
        <v>71</v>
      </c>
      <c r="E8" s="138"/>
      <c r="F8" s="119"/>
      <c r="G8" s="23" t="s">
        <v>46</v>
      </c>
      <c r="H8" s="71">
        <v>0</v>
      </c>
      <c r="I8" s="72">
        <v>0</v>
      </c>
      <c r="J8" s="25"/>
    </row>
    <row r="9" spans="1:10" ht="19.5" customHeight="1">
      <c r="A9" s="14"/>
      <c r="B9" s="26"/>
      <c r="D9" s="23"/>
      <c r="E9" s="138"/>
      <c r="F9" s="119"/>
      <c r="G9" s="23" t="s">
        <v>47</v>
      </c>
      <c r="H9" s="71"/>
      <c r="I9" s="72">
        <v>0</v>
      </c>
      <c r="J9" s="25"/>
    </row>
    <row r="10" spans="1:10" ht="19.5" customHeight="1">
      <c r="A10" s="14"/>
      <c r="B10" s="21"/>
      <c r="C10" s="66"/>
      <c r="D10" s="23"/>
      <c r="E10" s="138"/>
      <c r="F10" s="115"/>
      <c r="G10" s="23" t="s">
        <v>28</v>
      </c>
      <c r="H10" s="71">
        <v>0</v>
      </c>
      <c r="I10" s="72">
        <v>0</v>
      </c>
      <c r="J10" s="25"/>
    </row>
    <row r="11" spans="1:10" ht="19.5" customHeight="1">
      <c r="A11" s="14"/>
      <c r="B11" s="78"/>
      <c r="C11" s="78"/>
      <c r="D11" s="23"/>
      <c r="E11" s="138"/>
      <c r="F11" s="118" t="s">
        <v>8</v>
      </c>
      <c r="G11" s="23" t="s">
        <v>9</v>
      </c>
      <c r="H11" s="74">
        <v>0</v>
      </c>
      <c r="I11" s="73">
        <v>0</v>
      </c>
      <c r="J11" s="25"/>
    </row>
    <row r="12" spans="1:10" ht="19.5" customHeight="1">
      <c r="A12" s="14"/>
      <c r="B12" s="78"/>
      <c r="C12" s="78"/>
      <c r="D12" s="23"/>
      <c r="E12" s="138"/>
      <c r="F12" s="119"/>
      <c r="G12" s="23" t="s">
        <v>48</v>
      </c>
      <c r="H12" s="71">
        <v>0</v>
      </c>
      <c r="I12" s="72">
        <v>0</v>
      </c>
      <c r="J12" s="25"/>
    </row>
    <row r="13" spans="1:10" ht="19.5" customHeight="1">
      <c r="A13" s="14"/>
      <c r="B13" s="78"/>
      <c r="C13" s="78"/>
      <c r="D13" s="23"/>
      <c r="E13" s="138"/>
      <c r="F13" s="119"/>
      <c r="G13" s="23" t="s">
        <v>16</v>
      </c>
      <c r="H13" s="71">
        <v>0</v>
      </c>
      <c r="I13" s="72">
        <v>0</v>
      </c>
      <c r="J13" s="25"/>
    </row>
    <row r="14" spans="1:10" ht="19.5" customHeight="1">
      <c r="A14" s="14"/>
      <c r="B14" s="78"/>
      <c r="C14" s="78"/>
      <c r="D14" s="19"/>
      <c r="E14" s="138"/>
      <c r="F14" s="115"/>
      <c r="G14" s="23" t="s">
        <v>10</v>
      </c>
      <c r="H14" s="71">
        <v>0</v>
      </c>
      <c r="I14" s="72">
        <v>0</v>
      </c>
      <c r="J14" s="25"/>
    </row>
    <row r="15" spans="1:10" ht="19.5" customHeight="1">
      <c r="A15" s="14"/>
      <c r="B15" s="18"/>
      <c r="C15" s="18"/>
      <c r="D15" s="23"/>
      <c r="E15" s="138"/>
      <c r="F15" s="140" t="s">
        <v>50</v>
      </c>
      <c r="G15" s="23" t="s">
        <v>51</v>
      </c>
      <c r="H15" s="71">
        <v>0</v>
      </c>
      <c r="I15" s="72">
        <v>0</v>
      </c>
      <c r="J15" s="25"/>
    </row>
    <row r="16" spans="1:10" ht="19.5" customHeight="1">
      <c r="A16" s="14"/>
      <c r="B16" s="18"/>
      <c r="C16" s="18"/>
      <c r="D16" s="23"/>
      <c r="E16" s="138"/>
      <c r="F16" s="141"/>
      <c r="G16" s="23" t="s">
        <v>4</v>
      </c>
      <c r="H16" s="71">
        <v>0</v>
      </c>
      <c r="I16" s="72">
        <v>0</v>
      </c>
      <c r="J16" s="25"/>
    </row>
    <row r="17" spans="1:10" ht="19.5" customHeight="1">
      <c r="A17" s="14"/>
      <c r="B17" s="18"/>
      <c r="C17" s="18"/>
      <c r="D17" s="23"/>
      <c r="E17" s="138"/>
      <c r="F17" s="141"/>
      <c r="G17" s="23" t="s">
        <v>6</v>
      </c>
      <c r="H17" s="71">
        <v>0</v>
      </c>
      <c r="I17" s="72">
        <v>0</v>
      </c>
      <c r="J17" s="25"/>
    </row>
    <row r="18" spans="1:10" ht="19.5" customHeight="1">
      <c r="A18" s="14"/>
      <c r="B18" s="18"/>
      <c r="C18" s="18"/>
      <c r="D18" s="23"/>
      <c r="E18" s="138"/>
      <c r="F18" s="141"/>
      <c r="G18" s="23" t="s">
        <v>17</v>
      </c>
      <c r="H18" s="71"/>
      <c r="I18" s="72">
        <v>0</v>
      </c>
      <c r="J18" s="25"/>
    </row>
    <row r="19" spans="1:10" ht="19.5" customHeight="1">
      <c r="A19" s="14"/>
      <c r="B19" s="18"/>
      <c r="C19" s="18"/>
      <c r="D19" s="23"/>
      <c r="E19" s="146"/>
      <c r="F19" s="142"/>
      <c r="G19" s="23" t="s">
        <v>27</v>
      </c>
      <c r="H19" s="71">
        <v>0</v>
      </c>
      <c r="I19" s="72">
        <v>210000</v>
      </c>
      <c r="J19" s="25" t="s">
        <v>81</v>
      </c>
    </row>
    <row r="20" spans="1:10" ht="19.5" customHeight="1">
      <c r="A20" s="14"/>
      <c r="B20" s="18"/>
      <c r="C20" s="18"/>
      <c r="D20" s="23"/>
      <c r="E20" s="138" t="s">
        <v>52</v>
      </c>
      <c r="F20" s="140" t="s">
        <v>18</v>
      </c>
      <c r="G20" s="23" t="s">
        <v>18</v>
      </c>
      <c r="H20" s="71"/>
      <c r="I20" s="72">
        <v>0</v>
      </c>
      <c r="J20" s="25"/>
    </row>
    <row r="21" spans="1:10" ht="19.5" customHeight="1">
      <c r="A21" s="14"/>
      <c r="B21" s="18"/>
      <c r="C21" s="18"/>
      <c r="D21" s="23"/>
      <c r="E21" s="138"/>
      <c r="F21" s="141"/>
      <c r="G21" s="23" t="s">
        <v>25</v>
      </c>
      <c r="H21" s="71">
        <v>0</v>
      </c>
      <c r="I21" s="72">
        <v>0</v>
      </c>
      <c r="J21" s="25"/>
    </row>
    <row r="22" spans="1:10" ht="19.5" customHeight="1">
      <c r="A22" s="14"/>
      <c r="B22" s="18"/>
      <c r="C22" s="18"/>
      <c r="D22" s="23"/>
      <c r="E22" s="146"/>
      <c r="F22" s="142"/>
      <c r="G22" s="23" t="s">
        <v>11</v>
      </c>
      <c r="H22" s="71">
        <v>0</v>
      </c>
      <c r="I22" s="72">
        <v>0</v>
      </c>
      <c r="J22" s="25"/>
    </row>
    <row r="23" spans="1:10" ht="19.5" customHeight="1">
      <c r="A23" s="14"/>
      <c r="B23" s="18"/>
      <c r="C23" s="18"/>
      <c r="D23" s="23"/>
      <c r="E23" s="137" t="s">
        <v>19</v>
      </c>
      <c r="F23" s="140" t="s">
        <v>50</v>
      </c>
      <c r="G23" s="23" t="s">
        <v>5</v>
      </c>
      <c r="H23" s="71">
        <v>400000</v>
      </c>
      <c r="I23" s="72">
        <v>0</v>
      </c>
      <c r="J23" s="25" t="s">
        <v>67</v>
      </c>
    </row>
    <row r="24" spans="1:10" ht="19.5" customHeight="1">
      <c r="A24" s="14"/>
      <c r="B24" s="18"/>
      <c r="C24" s="18"/>
      <c r="D24" s="23"/>
      <c r="E24" s="138"/>
      <c r="F24" s="141"/>
      <c r="G24" s="23" t="s">
        <v>3</v>
      </c>
      <c r="H24" s="71">
        <v>0</v>
      </c>
      <c r="I24" s="72">
        <v>0</v>
      </c>
      <c r="J24" s="25"/>
    </row>
    <row r="25" spans="1:10" ht="19.5" customHeight="1">
      <c r="A25" s="14"/>
      <c r="B25" s="18"/>
      <c r="C25" s="18"/>
      <c r="D25" s="23"/>
      <c r="E25" s="138"/>
      <c r="F25" s="141"/>
      <c r="G25" s="23" t="s">
        <v>26</v>
      </c>
      <c r="H25" s="71">
        <v>0</v>
      </c>
      <c r="I25" s="72">
        <v>0</v>
      </c>
      <c r="J25" s="25"/>
    </row>
    <row r="26" spans="1:10" ht="19.5" customHeight="1">
      <c r="A26" s="14"/>
      <c r="B26" s="18"/>
      <c r="C26" s="18"/>
      <c r="D26" s="23"/>
      <c r="E26" s="138"/>
      <c r="F26" s="141"/>
      <c r="G26" s="23" t="s">
        <v>23</v>
      </c>
      <c r="H26" s="71">
        <v>0</v>
      </c>
      <c r="I26" s="72">
        <v>0</v>
      </c>
      <c r="J26" s="25"/>
    </row>
    <row r="27" spans="1:10" ht="19.5" customHeight="1">
      <c r="A27" s="14"/>
      <c r="B27" s="18"/>
      <c r="C27" s="18"/>
      <c r="D27" s="23"/>
      <c r="E27" s="138"/>
      <c r="F27" s="141"/>
      <c r="G27" s="23" t="s">
        <v>24</v>
      </c>
      <c r="H27" s="71">
        <v>0</v>
      </c>
      <c r="I27" s="72">
        <v>0</v>
      </c>
      <c r="J27" s="25"/>
    </row>
    <row r="28" spans="1:10" ht="19.5" customHeight="1">
      <c r="A28" s="14"/>
      <c r="B28" s="18"/>
      <c r="C28" s="18"/>
      <c r="D28" s="23"/>
      <c r="E28" s="138"/>
      <c r="F28" s="142"/>
      <c r="G28" s="23" t="s">
        <v>53</v>
      </c>
      <c r="H28" s="71">
        <v>0</v>
      </c>
      <c r="I28" s="72">
        <v>0</v>
      </c>
      <c r="J28" s="25"/>
    </row>
    <row r="29" spans="1:10" ht="19.5" customHeight="1">
      <c r="A29" s="14"/>
      <c r="B29" s="18"/>
      <c r="C29" s="18"/>
      <c r="D29" s="23"/>
      <c r="E29" s="138"/>
      <c r="F29" s="57" t="s">
        <v>61</v>
      </c>
      <c r="G29" s="23" t="s">
        <v>54</v>
      </c>
      <c r="H29" s="71">
        <v>0</v>
      </c>
      <c r="I29" s="72">
        <v>0</v>
      </c>
      <c r="J29" s="25"/>
    </row>
    <row r="30" spans="1:10" ht="19.5" customHeight="1" thickBot="1">
      <c r="A30" s="28"/>
      <c r="B30" s="29"/>
      <c r="C30" s="29"/>
      <c r="D30" s="27"/>
      <c r="E30" s="139"/>
      <c r="F30" s="61" t="s">
        <v>62</v>
      </c>
      <c r="G30" s="60" t="s">
        <v>42</v>
      </c>
      <c r="H30" s="75">
        <v>80000</v>
      </c>
      <c r="I30" s="76">
        <v>0</v>
      </c>
      <c r="J30" s="59" t="s">
        <v>82</v>
      </c>
    </row>
    <row r="31" spans="1:13" ht="27" customHeight="1" thickBot="1">
      <c r="A31" s="30" t="s">
        <v>12</v>
      </c>
      <c r="B31" s="31"/>
      <c r="C31" s="31">
        <f>C5+C6+C7+C8</f>
        <v>1205000</v>
      </c>
      <c r="D31" s="32"/>
      <c r="E31" s="58"/>
      <c r="F31" s="143" t="s">
        <v>22</v>
      </c>
      <c r="G31" s="144"/>
      <c r="H31" s="33">
        <f>SUM(H5:H30)</f>
        <v>480000</v>
      </c>
      <c r="I31" s="34">
        <f>SUM(I5:I30)</f>
        <v>210000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5:F10"/>
    <mergeCell ref="F11:F14"/>
    <mergeCell ref="F15:F19"/>
    <mergeCell ref="F20:F22"/>
    <mergeCell ref="E20:E22"/>
    <mergeCell ref="E5:E19"/>
    <mergeCell ref="F23:F28"/>
    <mergeCell ref="E23:E30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2016-03-04T10:47:19Z</cp:lastPrinted>
  <dcterms:created xsi:type="dcterms:W3CDTF">2004-08-24T01:54:40Z</dcterms:created>
  <dcterms:modified xsi:type="dcterms:W3CDTF">2018-03-14T06:49:00Z</dcterms:modified>
  <cp:category/>
  <cp:version/>
  <cp:contentType/>
  <cp:contentStatus/>
</cp:coreProperties>
</file>