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1년 2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2월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<sst xmlns="http://schemas.openxmlformats.org/spreadsheetml/2006/main" count="189" uniqueCount="98">
  <si>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</si>
  <si>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</si>
  <si>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</si>
  <si>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</si>
  <si>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</si>
  <si>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</si>
  <si>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</si>
  <si>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</si>
  <si>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</si>
  <si>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</si>
  <si>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</si>
  <si>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</si>
  <si>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</si>
  <si>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</si>
  <si>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</si>
  <si>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</si>
  <si>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</si>
  <si>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</si>
  <si>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</si>
  <si>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</si>
  <si>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</si>
  <si>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</si>
  <si>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</si>
  <si>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</si>
  <si>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</si>
  <si>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</si>
  <si>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</si>
  <si>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</si>
  <si>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</si>
  <si>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</si>
  <si>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</si>
  <si>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</si>
  <si>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</si>
  <si>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</si>
  <si>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</si>
  <si>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</si>
  <si>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</si>
  <si>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</si>
  <si>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</si>
  <si>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</si>
  <si>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</si>
  <si>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</si>
  <si>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</si>
  <si>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</si>
  <si>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</si>
  <si>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</si>
  <si>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</si>
  <si>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</si>
  <si>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</si>
  <si>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</si>
  <si>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</si>
  <si>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</si>
  <si>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</si>
  <si>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</si>
  <si>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</si>
  <si>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</si>
  <si>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</si>
  <si>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</si>
  <si>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</si>
  <si>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</si>
  <si>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</si>
  <si>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</si>
  <si>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</si>
  <si>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</si>
  <si>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</si>
  <si>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</si>
  <si>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</si>
  <si>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</si>
  <si>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</si>
  <si>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 xml:space="preserve">결연후원금 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</si>
  <si>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</si>
  <si>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</si>
  <si>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</si>
  <si>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</si>
  <si>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</si>
  <si>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</si>
  <si>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</si>
  <si>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</si>
  <si>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</si>
  <si>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</si>
  <si>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예금이자</t>
  </si>
  <si>
    <t>푸드트럭운영사업</t>
  </si>
  <si>
    <t>반환금</t>
  </si>
  <si>
    <t>아름다운가게</t>
  </si>
  <si>
    <t>2021년 2월 바다의별 후원금 결산서</t>
  </si>
  <si>
    <t>2021. 2. 28 기준 (단위 : 원)</t>
  </si>
  <si>
    <t>2021년도 2월 바다의별 비지정후원금 사용내역(직,간접비)</t>
  </si>
  <si>
    <t>2021. 2. 28기준 (단위 : 원)</t>
  </si>
  <si>
    <t>2021년도 2월 바다의별 지정후원금 사용내역(직,간접비)</t>
  </si>
  <si>
    <t>2021. 2. 28일 기준 (단위 : 원)</t>
  </si>
  <si>
    <t>371,570 로타리지정/10,434,050 아름다운가게 푸드트럭 사업</t>
  </si>
  <si>
    <t>보건증발급</t>
  </si>
  <si>
    <t>도움벨구입 외</t>
  </si>
  <si>
    <t>12인승 차량보험료</t>
  </si>
  <si>
    <t>스팀청소기 구입</t>
  </si>
  <si>
    <t>시청각화재경보기설치/장애인편의시설공사</t>
  </si>
  <si>
    <t>아름다운가게</t>
  </si>
  <si>
    <r>
      <t xml:space="preserve">  </t>
    </r>
    <r>
      <rPr>
        <sz val="10"/>
        <color indexed="23"/>
        <rFont val="맑은 고딕"/>
        <family val="3"/>
      </rPr>
      <t xml:space="preserve">※ 아름다운가게 </t>
    </r>
    <r>
      <rPr>
        <sz val="10"/>
        <color indexed="23"/>
        <rFont val="맑은 고딕"/>
        <family val="3"/>
      </rPr>
      <t>비지정후원금 자부담잔액 2,349,100원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</si>
</sst>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0"/>
      <color indexed="2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0"/>
      <color theme="0" tint="-0.499969989061355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left"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8" xfId="0" applyNumberFormat="1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left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7" xfId="0" applyNumberFormat="1" applyFont="1" applyFill="1" applyBorder="1" applyAlignment="1">
      <alignment horizontal="right" vertical="center"/>
    </xf>
    <xf numFmtId="176" fontId="48" fillId="34" borderId="28" xfId="0" applyNumberFormat="1" applyFont="1" applyFill="1" applyBorder="1" applyAlignment="1">
      <alignment horizontal="right" vertical="center"/>
    </xf>
    <xf numFmtId="0" fontId="44" fillId="0" borderId="28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29" xfId="0" applyNumberFormat="1" applyFont="1" applyFill="1" applyBorder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6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0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19" xfId="48" applyFont="1" applyFill="1" applyBorder="1" applyAlignment="1">
      <alignment horizontal="right" vertical="center"/>
    </xf>
    <xf numFmtId="41" fontId="46" fillId="0" borderId="17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0" fontId="44" fillId="0" borderId="20" xfId="0" applyFont="1" applyBorder="1" applyAlignment="1">
      <alignment/>
    </xf>
    <xf numFmtId="176" fontId="45" fillId="0" borderId="42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7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8" fillId="34" borderId="27" xfId="43" applyNumberFormat="1" applyFont="1" applyFill="1" applyBorder="1" applyAlignment="1">
      <alignment horizontal="right" vertical="center"/>
    </xf>
    <xf numFmtId="177" fontId="48" fillId="34" borderId="28" xfId="43" applyNumberFormat="1" applyFont="1" applyFill="1" applyBorder="1" applyAlignment="1">
      <alignment horizontal="right" vertical="center"/>
    </xf>
    <xf numFmtId="176" fontId="45" fillId="0" borderId="17" xfId="0" applyNumberFormat="1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 wrapText="1"/>
    </xf>
    <xf numFmtId="176" fontId="47" fillId="0" borderId="21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5" fillId="35" borderId="0" xfId="0" applyNumberFormat="1" applyFont="1" applyFill="1" applyBorder="1" applyAlignment="1">
      <alignment horizontal="right" vertical="center"/>
    </xf>
    <xf numFmtId="176" fontId="45" fillId="35" borderId="44" xfId="0" applyNumberFormat="1" applyFont="1" applyFill="1" applyBorder="1" applyAlignment="1">
      <alignment horizontal="right" vertical="center"/>
    </xf>
    <xf numFmtId="176" fontId="45" fillId="35" borderId="45" xfId="0" applyNumberFormat="1" applyFont="1" applyFill="1" applyBorder="1" applyAlignment="1">
      <alignment horizontal="right" vertical="center"/>
    </xf>
    <xf numFmtId="176" fontId="45" fillId="0" borderId="46" xfId="0" applyNumberFormat="1" applyFont="1" applyBorder="1" applyAlignment="1">
      <alignment vertical="center"/>
    </xf>
    <xf numFmtId="176" fontId="45" fillId="36" borderId="42" xfId="0" applyNumberFormat="1" applyFont="1" applyFill="1" applyBorder="1" applyAlignment="1">
      <alignment horizontal="center" vertical="center"/>
    </xf>
    <xf numFmtId="176" fontId="45" fillId="36" borderId="0" xfId="0" applyNumberFormat="1" applyFont="1" applyFill="1" applyBorder="1" applyAlignment="1">
      <alignment horizontal="right" vertical="center"/>
    </xf>
    <xf numFmtId="176" fontId="45" fillId="36" borderId="45" xfId="0" applyNumberFormat="1" applyFont="1" applyFill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176" fontId="45" fillId="0" borderId="20" xfId="0" applyNumberFormat="1" applyFont="1" applyFill="1" applyBorder="1" applyAlignment="1">
      <alignment horizontal="left" vertical="center" wrapText="1"/>
    </xf>
    <xf numFmtId="41" fontId="45" fillId="0" borderId="20" xfId="48" applyFont="1" applyBorder="1" applyAlignment="1">
      <alignment/>
    </xf>
    <xf numFmtId="176" fontId="45" fillId="35" borderId="47" xfId="0" applyNumberFormat="1" applyFont="1" applyFill="1" applyBorder="1" applyAlignment="1">
      <alignment horizontal="right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8" xfId="0" applyNumberFormat="1" applyFont="1" applyBorder="1" applyAlignment="1">
      <alignment horizontal="center" vertical="center"/>
    </xf>
    <xf numFmtId="176" fontId="45" fillId="35" borderId="45" xfId="0" applyNumberFormat="1" applyFont="1" applyFill="1" applyBorder="1" applyAlignment="1">
      <alignment vertical="center"/>
    </xf>
    <xf numFmtId="176" fontId="46" fillId="0" borderId="49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41" fontId="46" fillId="0" borderId="12" xfId="48" applyFont="1" applyFill="1" applyBorder="1" applyAlignment="1">
      <alignment horizontal="right" vertical="center"/>
    </xf>
    <xf numFmtId="41" fontId="46" fillId="0" borderId="13" xfId="48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176" fontId="45" fillId="0" borderId="50" xfId="0" applyNumberFormat="1" applyFont="1" applyFill="1" applyBorder="1" applyAlignment="1">
      <alignment vertical="center"/>
    </xf>
    <xf numFmtId="41" fontId="46" fillId="0" borderId="40" xfId="48" applyFont="1" applyFill="1" applyBorder="1" applyAlignment="1">
      <alignment horizontal="right" vertical="center"/>
    </xf>
    <xf numFmtId="176" fontId="45" fillId="35" borderId="0" xfId="0" applyNumberFormat="1" applyFont="1" applyFill="1" applyBorder="1" applyAlignment="1">
      <alignment vertical="center" shrinkToFit="1"/>
    </xf>
    <xf numFmtId="176" fontId="46" fillId="37" borderId="26" xfId="0" applyNumberFormat="1" applyFont="1" applyFill="1" applyBorder="1" applyAlignment="1">
      <alignment horizontal="center" vertical="center"/>
    </xf>
    <xf numFmtId="176" fontId="46" fillId="37" borderId="10" xfId="0" applyNumberFormat="1" applyFont="1" applyFill="1" applyBorder="1" applyAlignment="1">
      <alignment horizontal="center" vertical="center"/>
    </xf>
    <xf numFmtId="176" fontId="46" fillId="37" borderId="11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41" fontId="45" fillId="36" borderId="46" xfId="48" applyFont="1" applyFill="1" applyBorder="1" applyAlignment="1">
      <alignment vertical="center"/>
    </xf>
    <xf numFmtId="41" fontId="45" fillId="36" borderId="51" xfId="48" applyFont="1" applyFill="1" applyBorder="1" applyAlignment="1">
      <alignment vertical="center"/>
    </xf>
    <xf numFmtId="41" fontId="45" fillId="0" borderId="0" xfId="48" applyFont="1" applyFill="1" applyBorder="1" applyAlignment="1">
      <alignment vertical="center"/>
    </xf>
    <xf numFmtId="41" fontId="45" fillId="0" borderId="45" xfId="48" applyFont="1" applyFill="1" applyBorder="1" applyAlignment="1">
      <alignment vertical="center"/>
    </xf>
    <xf numFmtId="41" fontId="45" fillId="0" borderId="0" xfId="48" applyFont="1" applyFill="1" applyBorder="1" applyAlignment="1">
      <alignment horizontal="right" vertical="center"/>
    </xf>
    <xf numFmtId="41" fontId="45" fillId="0" borderId="0" xfId="48" applyFont="1" applyBorder="1" applyAlignment="1">
      <alignment vertical="center"/>
    </xf>
    <xf numFmtId="41" fontId="45" fillId="36" borderId="45" xfId="48" applyFont="1" applyFill="1" applyBorder="1" applyAlignment="1">
      <alignment horizontal="right" vertical="center"/>
    </xf>
    <xf numFmtId="176" fontId="45" fillId="36" borderId="52" xfId="0" applyNumberFormat="1" applyFont="1" applyFill="1" applyBorder="1" applyAlignment="1">
      <alignment horizontal="center" vertical="center"/>
    </xf>
    <xf numFmtId="176" fontId="45" fillId="36" borderId="42" xfId="0" applyNumberFormat="1" applyFont="1" applyFill="1" applyBorder="1" applyAlignment="1">
      <alignment horizontal="center" vertical="center" shrinkToFit="1"/>
    </xf>
    <xf numFmtId="176" fontId="45" fillId="0" borderId="42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176" fontId="45" fillId="0" borderId="45" xfId="0" applyNumberFormat="1" applyFont="1" applyBorder="1" applyAlignment="1">
      <alignment vertical="center"/>
    </xf>
    <xf numFmtId="176" fontId="46" fillId="38" borderId="5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49" fillId="0" borderId="0" xfId="0" applyNumberFormat="1" applyFont="1" applyAlignment="1">
      <alignment horizontal="center" vertical="center"/>
    </xf>
    <xf numFmtId="176" fontId="46" fillId="33" borderId="54" xfId="0" applyNumberFormat="1" applyFont="1" applyFill="1" applyBorder="1" applyAlignment="1">
      <alignment horizontal="center" vertical="center"/>
    </xf>
    <xf numFmtId="176" fontId="46" fillId="33" borderId="55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57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7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35" borderId="47" xfId="0" applyNumberFormat="1" applyFont="1" applyFill="1" applyBorder="1" applyAlignment="1">
      <alignment horizontal="right" vertical="center"/>
    </xf>
    <xf numFmtId="176" fontId="45" fillId="35" borderId="58" xfId="0" applyNumberFormat="1" applyFont="1" applyFill="1" applyBorder="1" applyAlignment="1">
      <alignment horizontal="right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18" xfId="0" applyNumberFormat="1" applyFont="1" applyFill="1" applyBorder="1" applyAlignment="1">
      <alignment horizontal="center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6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0" borderId="61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/>
    </xf>
    <xf numFmtId="176" fontId="46" fillId="0" borderId="63" xfId="0" applyNumberFormat="1" applyFont="1" applyFill="1" applyBorder="1" applyAlignment="1">
      <alignment horizontal="center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64" xfId="0" applyNumberFormat="1" applyFont="1" applyFill="1" applyBorder="1" applyAlignment="1">
      <alignment horizontal="right" vertical="center"/>
    </xf>
    <xf numFmtId="176" fontId="46" fillId="34" borderId="50" xfId="0" applyNumberFormat="1" applyFont="1" applyFill="1" applyBorder="1" applyAlignment="1">
      <alignment horizontal="right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 wrapText="1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/>
    </xf>
    <xf numFmtId="176" fontId="45" fillId="0" borderId="29" xfId="0" applyNumberFormat="1" applyFont="1" applyFill="1" applyBorder="1" applyAlignment="1">
      <alignment horizontal="center" vertical="center"/>
    </xf>
    <xf numFmtId="0" fontId="48" fillId="34" borderId="67" xfId="0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6" fillId="0" borderId="69" xfId="0" applyNumberFormat="1" applyFont="1" applyFill="1" applyBorder="1" applyAlignment="1">
      <alignment horizontal="center" vertical="center"/>
    </xf>
    <xf numFmtId="176" fontId="46" fillId="33" borderId="70" xfId="0" applyNumberFormat="1" applyFont="1" applyFill="1" applyBorder="1" applyAlignment="1">
      <alignment horizontal="center" vertical="center"/>
    </xf>
    <xf numFmtId="0" fontId="48" fillId="38" borderId="5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50" fillId="0" borderId="42" xfId="0" applyNumberFormat="1" applyFont="1" applyBorder="1" applyAlignment="1">
      <alignment horizontal="left" vertical="center"/>
    </xf>
    <xf numFmtId="176" fontId="50" fillId="0" borderId="0" xfId="0" applyNumberFormat="1" applyFont="1" applyBorder="1" applyAlignment="1">
      <alignment horizontal="left" vertical="center"/>
    </xf>
    <xf numFmtId="176" fontId="50" fillId="0" borderId="45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28" sqref="C28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ht="18.75" customHeight="1" thickBot="1">
      <c r="L2" s="4" t="s">
        <v>85</v>
      </c>
    </row>
    <row r="3" spans="1:12" ht="16.5" customHeight="1">
      <c r="A3" s="144" t="s">
        <v>29</v>
      </c>
      <c r="B3" s="145"/>
      <c r="C3" s="145"/>
      <c r="D3" s="146"/>
      <c r="E3" s="132" t="s">
        <v>30</v>
      </c>
      <c r="F3" s="133"/>
      <c r="G3" s="133"/>
      <c r="H3" s="133"/>
      <c r="I3" s="133"/>
      <c r="J3" s="133"/>
      <c r="K3" s="134"/>
      <c r="L3" s="129" t="s">
        <v>31</v>
      </c>
    </row>
    <row r="4" spans="1:12" ht="16.5" customHeight="1" thickBot="1">
      <c r="A4" s="147" t="s">
        <v>32</v>
      </c>
      <c r="B4" s="148"/>
      <c r="C4" s="100" t="s">
        <v>33</v>
      </c>
      <c r="D4" s="6" t="s">
        <v>31</v>
      </c>
      <c r="E4" s="135" t="s">
        <v>32</v>
      </c>
      <c r="F4" s="136"/>
      <c r="G4" s="137"/>
      <c r="H4" s="40" t="s">
        <v>34</v>
      </c>
      <c r="I4" s="41" t="s">
        <v>35</v>
      </c>
      <c r="J4" s="40" t="s">
        <v>36</v>
      </c>
      <c r="K4" s="41" t="s">
        <v>35</v>
      </c>
      <c r="L4" s="130"/>
    </row>
    <row r="5" spans="1:12" ht="19.5" customHeight="1">
      <c r="A5" s="101" t="s">
        <v>37</v>
      </c>
      <c r="B5" s="9" t="s">
        <v>38</v>
      </c>
      <c r="C5" s="10">
        <f>'2021년 비지정후원 직간접비사용내역'!C31</f>
        <v>7494000</v>
      </c>
      <c r="D5" s="19"/>
      <c r="E5" s="162" t="s">
        <v>58</v>
      </c>
      <c r="F5" s="158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H5/$H$31</f>
        <v>0</v>
      </c>
      <c r="J5" s="42">
        <f>'2021년 지정후원 직간접비사용내역'!H5+'2021년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340000</v>
      </c>
      <c r="D6" s="22"/>
      <c r="E6" s="150"/>
      <c r="F6" s="159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H6/$H$31</f>
        <v>0</v>
      </c>
      <c r="J6" s="42">
        <f>'2021년 지정후원 직간접비사용내역'!H6+'2021년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50"/>
      <c r="F7" s="159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29">H7/$H$31</f>
        <v>0</v>
      </c>
      <c r="J7" s="42">
        <f>'2021년 지정후원 직간접비사용내역'!H7+'2021년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99" t="s">
        <v>12</v>
      </c>
      <c r="B8" s="46"/>
      <c r="C8" s="46">
        <f>C5+C6</f>
        <v>7834000</v>
      </c>
      <c r="D8" s="47"/>
      <c r="E8" s="150"/>
      <c r="F8" s="159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103"/>
      <c r="B9" s="91"/>
      <c r="C9" s="98" t="s">
        <v>78</v>
      </c>
      <c r="D9" s="89">
        <v>17958254</v>
      </c>
      <c r="E9" s="150"/>
      <c r="F9" s="159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8" t="s">
        <v>71</v>
      </c>
      <c r="D10" s="90">
        <v>2007720</v>
      </c>
      <c r="E10" s="150"/>
      <c r="F10" s="160"/>
      <c r="G10" s="22" t="s">
        <v>28</v>
      </c>
      <c r="H10" s="42">
        <f>'2021년 비지정후원 직간접비사용내역'!H10+'2021년 비지정후원 직간접비사용내역'!I10</f>
        <v>8000</v>
      </c>
      <c r="I10" s="43">
        <f t="shared" si="0"/>
        <v>0.0008153580848869302</v>
      </c>
      <c r="J10" s="42">
        <f>'2021년 지정후원 직간접비사용내역'!H10+'2021년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8" t="s">
        <v>72</v>
      </c>
      <c r="D11" s="90">
        <v>0</v>
      </c>
      <c r="E11" s="150"/>
      <c r="F11" s="161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8" t="s">
        <v>73</v>
      </c>
      <c r="D12" s="90">
        <v>20423342</v>
      </c>
      <c r="E12" s="150"/>
      <c r="F12" s="159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38" t="s">
        <v>64</v>
      </c>
      <c r="B13" s="142">
        <f>SUM(D9:D15)</f>
        <v>71486966</v>
      </c>
      <c r="C13" s="88" t="s">
        <v>79</v>
      </c>
      <c r="D13" s="90">
        <v>2895800</v>
      </c>
      <c r="E13" s="150"/>
      <c r="F13" s="160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39"/>
      <c r="B14" s="143"/>
      <c r="C14" s="112" t="s">
        <v>81</v>
      </c>
      <c r="D14" s="104">
        <v>1297000</v>
      </c>
      <c r="E14" s="150"/>
      <c r="F14" s="161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39" t="s">
        <v>65</v>
      </c>
      <c r="B15" s="140">
        <f>C8</f>
        <v>7834000</v>
      </c>
      <c r="C15" s="112" t="s">
        <v>96</v>
      </c>
      <c r="D15" s="104">
        <v>26904850</v>
      </c>
      <c r="E15" s="150"/>
      <c r="F15" s="159"/>
      <c r="G15" s="22" t="s">
        <v>51</v>
      </c>
      <c r="H15" s="42">
        <f>'2021년 비지정후원 직간접비사용내역'!H15+'2021년 비지정후원 직간접비사용내역'!I15</f>
        <v>120320</v>
      </c>
      <c r="I15" s="43">
        <f t="shared" si="0"/>
        <v>0.01226298559669943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39"/>
      <c r="B16" s="141"/>
      <c r="E16" s="150"/>
      <c r="F16" s="159"/>
      <c r="G16" s="22" t="s">
        <v>4</v>
      </c>
      <c r="H16" s="42">
        <f>'2021년 비지정후원 직간접비사용내역'!H16+'2021년 비지정후원 직간접비사용내역'!I16</f>
        <v>0</v>
      </c>
      <c r="I16" s="43">
        <f t="shared" si="0"/>
        <v>0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102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20787260</v>
      </c>
      <c r="E17" s="150"/>
      <c r="F17" s="159"/>
      <c r="G17" s="22" t="s">
        <v>6</v>
      </c>
      <c r="H17" s="42">
        <f>'2021년 비지정후원 직간접비사용내역'!H17+'2021년 비지정후원 직간접비사용내역'!I17</f>
        <v>726260</v>
      </c>
      <c r="I17" s="43">
        <f t="shared" si="0"/>
        <v>0.07402024534124774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102" t="s">
        <v>67</v>
      </c>
      <c r="B18" s="84">
        <f>B13+B15-B17</f>
        <v>58533706</v>
      </c>
      <c r="E18" s="150"/>
      <c r="F18" s="159"/>
      <c r="G18" s="22" t="s">
        <v>17</v>
      </c>
      <c r="H18" s="42">
        <f>'2021년 비지정후원 직간접비사용내역'!H18+'2021년 비지정후원 직간접비사용내역'!I18</f>
        <v>0</v>
      </c>
      <c r="I18" s="43">
        <f t="shared" si="0"/>
        <v>0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13" t="s">
        <v>74</v>
      </c>
      <c r="B19" s="114" t="s">
        <v>75</v>
      </c>
      <c r="C19" s="114" t="s">
        <v>76</v>
      </c>
      <c r="D19" s="115" t="s">
        <v>77</v>
      </c>
      <c r="E19" s="154"/>
      <c r="F19" s="160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24" t="s">
        <v>38</v>
      </c>
      <c r="B20" s="117">
        <f>C5</f>
        <v>7494000</v>
      </c>
      <c r="C20" s="117">
        <f>'2021년 비지정후원 직간접비사용내역'!H31+'2021년 비지정후원 직간접비사용내역'!I31</f>
        <v>9811640</v>
      </c>
      <c r="D20" s="118">
        <f aca="true" t="shared" si="2" ref="D20:D26">D9+B20-C20</f>
        <v>15640614</v>
      </c>
      <c r="E20" s="149" t="s">
        <v>59</v>
      </c>
      <c r="F20" s="152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92" t="s">
        <v>71</v>
      </c>
      <c r="B21" s="119">
        <f>'2021년 지정후원 직간접비사용내역'!C6</f>
        <v>170000</v>
      </c>
      <c r="C21" s="119">
        <v>0</v>
      </c>
      <c r="D21" s="120">
        <f t="shared" si="2"/>
        <v>2177720</v>
      </c>
      <c r="E21" s="150"/>
      <c r="F21" s="153"/>
      <c r="G21" s="22" t="s">
        <v>25</v>
      </c>
      <c r="H21" s="42">
        <f>'2021년 비지정후원 직간접비사용내역'!H21+'2021년 비지정후원 직간접비사용내역'!I21</f>
        <v>149000</v>
      </c>
      <c r="I21" s="43">
        <f t="shared" si="0"/>
        <v>0.015186044331019076</v>
      </c>
      <c r="J21" s="42">
        <f>'2021년 지정후원 직간접비사용내역'!H21+'2021년 지정후원 직간접비사용내역'!I21</f>
        <v>0</v>
      </c>
      <c r="K21" s="43">
        <f t="shared" si="1"/>
        <v>0</v>
      </c>
      <c r="L21" s="45"/>
    </row>
    <row r="22" spans="1:12" ht="19.5" customHeight="1">
      <c r="A22" s="92" t="s">
        <v>42</v>
      </c>
      <c r="B22" s="119">
        <f>'2021년 지정후원 직간접비사용내역'!C5</f>
        <v>170000</v>
      </c>
      <c r="C22" s="119">
        <f>'2021년 지정후원 직간접비사용내역'!H29</f>
        <v>170000</v>
      </c>
      <c r="D22" s="120">
        <f t="shared" si="2"/>
        <v>0</v>
      </c>
      <c r="E22" s="151"/>
      <c r="F22" s="154"/>
      <c r="G22" s="22" t="s">
        <v>11</v>
      </c>
      <c r="H22" s="42">
        <f>'2021년 비지정후원 직간접비사용내역'!H22+'2021년 비지정후원 직간접비사용내역'!I22</f>
        <v>5905900</v>
      </c>
      <c r="I22" s="43">
        <f t="shared" si="0"/>
        <v>0.6019279141917151</v>
      </c>
      <c r="J22" s="42">
        <f>'2021년 지정후원 직간접비사용내역'!H22+'2021년 지정후원 직간접비사용내역'!I22</f>
        <v>0</v>
      </c>
      <c r="K22" s="43">
        <f t="shared" si="1"/>
        <v>0</v>
      </c>
      <c r="L22" s="45"/>
    </row>
    <row r="23" spans="1:12" ht="19.5" customHeight="1">
      <c r="A23" s="92" t="s">
        <v>73</v>
      </c>
      <c r="B23" s="121">
        <v>0</v>
      </c>
      <c r="C23" s="121">
        <v>0</v>
      </c>
      <c r="D23" s="120">
        <f t="shared" si="2"/>
        <v>20423342</v>
      </c>
      <c r="E23" s="149" t="s">
        <v>60</v>
      </c>
      <c r="F23" s="152" t="s">
        <v>50</v>
      </c>
      <c r="G23" s="22" t="s">
        <v>5</v>
      </c>
      <c r="H23" s="42">
        <f>'2021년 비지정후원 직간접비사용내역'!H23+'2021년 비지정후원 직간접비사용내역'!I23</f>
        <v>0</v>
      </c>
      <c r="I23" s="43">
        <f t="shared" si="0"/>
        <v>0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79</v>
      </c>
      <c r="B24" s="119">
        <v>0</v>
      </c>
      <c r="C24" s="119">
        <v>371570</v>
      </c>
      <c r="D24" s="120">
        <f t="shared" si="2"/>
        <v>2524230</v>
      </c>
      <c r="E24" s="150"/>
      <c r="F24" s="153"/>
      <c r="G24" s="22" t="s">
        <v>3</v>
      </c>
      <c r="H24" s="42">
        <f>'2021년 비지정후원 직간접비사용내역'!H24+'2021년 비지정후원 직간접비사용내역'!I24</f>
        <v>0</v>
      </c>
      <c r="I24" s="43">
        <f t="shared" si="0"/>
        <v>0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125" t="s">
        <v>81</v>
      </c>
      <c r="B25" s="122">
        <v>0</v>
      </c>
      <c r="C25" s="122">
        <v>0</v>
      </c>
      <c r="D25" s="123">
        <f t="shared" si="2"/>
        <v>1297000</v>
      </c>
      <c r="E25" s="150"/>
      <c r="F25" s="153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6" t="s">
        <v>83</v>
      </c>
      <c r="B26" s="122">
        <v>0</v>
      </c>
      <c r="C26" s="122">
        <v>10434050</v>
      </c>
      <c r="D26" s="123">
        <f t="shared" si="2"/>
        <v>16470800</v>
      </c>
      <c r="E26" s="150"/>
      <c r="F26" s="153"/>
      <c r="G26" s="22" t="s">
        <v>23</v>
      </c>
      <c r="H26" s="42">
        <f>'2021년 비지정후원 직간접비사용내역'!H26+'2021년 비지정후원 직간접비사용내역'!I26</f>
        <v>45000</v>
      </c>
      <c r="I26" s="43">
        <f t="shared" si="0"/>
        <v>0.004586389227488982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74" t="s">
        <v>97</v>
      </c>
      <c r="B27" s="175"/>
      <c r="C27" s="175"/>
      <c r="D27" s="176"/>
      <c r="E27" s="150"/>
      <c r="F27" s="153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92"/>
      <c r="B28" s="93"/>
      <c r="C28" s="93"/>
      <c r="D28" s="94"/>
      <c r="E28" s="150"/>
      <c r="F28" s="154"/>
      <c r="G28" s="22" t="s">
        <v>53</v>
      </c>
      <c r="H28" s="42">
        <f>'2021년 비지정후원 직간접비사용내역'!H28+'2021년 비지정후원 직간접비사용내역'!I28</f>
        <v>0</v>
      </c>
      <c r="I28" s="43">
        <f t="shared" si="0"/>
        <v>0</v>
      </c>
      <c r="J28" s="42">
        <f>'2021년 지정후원 직간접비사용내역'!H28+'2021년 지정후원 직간접비사용내역'!I28</f>
        <v>10805620</v>
      </c>
      <c r="K28" s="43">
        <f t="shared" si="1"/>
        <v>0.984511125567394</v>
      </c>
      <c r="L28" s="45"/>
    </row>
    <row r="29" spans="1:12" ht="19.5" customHeight="1">
      <c r="A29" s="126"/>
      <c r="B29" s="127"/>
      <c r="C29" s="127"/>
      <c r="D29" s="128"/>
      <c r="E29" s="150"/>
      <c r="F29" s="53" t="s">
        <v>56</v>
      </c>
      <c r="G29" s="26" t="s">
        <v>54</v>
      </c>
      <c r="H29" s="42">
        <f>'2021년 비지정후원 직간접비사용내역'!H29+'2021년 비지정후원 직간접비사용내역'!I29</f>
        <v>2857160</v>
      </c>
      <c r="I29" s="43">
        <f t="shared" si="0"/>
        <v>0.29120106322694267</v>
      </c>
      <c r="J29" s="42">
        <f>'2021년 지정후원 직간접비사용내역'!H29+'2021년 지정후원 직간접비사용내역'!I29</f>
        <v>170000</v>
      </c>
      <c r="K29" s="43">
        <f t="shared" si="1"/>
        <v>0.015488874432606084</v>
      </c>
      <c r="L29" s="45"/>
    </row>
    <row r="30" spans="1:12" ht="19.5" customHeight="1">
      <c r="A30" s="155">
        <f>SUM(D20:D28)</f>
        <v>58533706</v>
      </c>
      <c r="B30" s="156"/>
      <c r="C30" s="156"/>
      <c r="D30" s="157"/>
      <c r="E30" s="151"/>
      <c r="F30" s="53" t="s">
        <v>57</v>
      </c>
      <c r="G30" s="26" t="s">
        <v>42</v>
      </c>
      <c r="H30" s="42">
        <f>'2021년 비지정후원 직간접비사용내역'!H30+'2021년 비지정후원 직간접비사용내역'!I30</f>
        <v>0</v>
      </c>
      <c r="I30" s="43">
        <f>H30/$H$31</f>
        <v>0</v>
      </c>
      <c r="J30" s="42">
        <f>'2021년 지정후원 직간접비사용내역'!H30+'2021년 지정후원 직간접비사용내역'!I30</f>
        <v>0</v>
      </c>
      <c r="K30" s="43">
        <f>J30/$J$31</f>
        <v>0</v>
      </c>
      <c r="L30" s="45"/>
    </row>
    <row r="31" spans="1:12" ht="14.25" thickBot="1">
      <c r="A31" s="85"/>
      <c r="B31" s="86"/>
      <c r="C31" s="86"/>
      <c r="D31" s="87"/>
      <c r="E31" s="135" t="s">
        <v>41</v>
      </c>
      <c r="F31" s="136"/>
      <c r="G31" s="137"/>
      <c r="H31" s="48">
        <f>SUM(H5:H30)</f>
        <v>9811640</v>
      </c>
      <c r="I31" s="49">
        <f>SUM(H5:H10,H14:H18,H22:H30)/$H$31</f>
        <v>0.9848139556689809</v>
      </c>
      <c r="J31" s="48">
        <f>SUM(J5:J30)</f>
        <v>10975620</v>
      </c>
      <c r="K31" s="49">
        <f>SUM(J5:J10,J14:J18,J22:J30)/$J$31</f>
        <v>1</v>
      </c>
      <c r="L31" s="50"/>
    </row>
  </sheetData>
  <sheetProtection/>
  <mergeCells count="21">
    <mergeCell ref="A27:D27"/>
    <mergeCell ref="E23:E30"/>
    <mergeCell ref="F23:F28"/>
    <mergeCell ref="E31:G31"/>
    <mergeCell ref="A30:D30"/>
    <mergeCell ref="F5:F10"/>
    <mergeCell ref="F11:F13"/>
    <mergeCell ref="F14:F19"/>
    <mergeCell ref="E5:E19"/>
    <mergeCell ref="E20:E22"/>
    <mergeCell ref="F20:F22"/>
    <mergeCell ref="L3:L4"/>
    <mergeCell ref="A1:L1"/>
    <mergeCell ref="E3:K3"/>
    <mergeCell ref="E4:G4"/>
    <mergeCell ref="A13:A14"/>
    <mergeCell ref="A15:A16"/>
    <mergeCell ref="B15:B16"/>
    <mergeCell ref="B13:B14"/>
    <mergeCell ref="A3:D3"/>
    <mergeCell ref="A4:B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1" t="s">
        <v>86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87</v>
      </c>
    </row>
    <row r="3" spans="1:10" ht="20.25" customHeight="1">
      <c r="A3" s="144" t="s">
        <v>0</v>
      </c>
      <c r="B3" s="145"/>
      <c r="C3" s="145"/>
      <c r="D3" s="171"/>
      <c r="E3" s="133" t="s">
        <v>2</v>
      </c>
      <c r="F3" s="133"/>
      <c r="G3" s="133"/>
      <c r="H3" s="133"/>
      <c r="I3" s="134"/>
      <c r="J3" s="172" t="s">
        <v>15</v>
      </c>
    </row>
    <row r="4" spans="1:10" ht="20.25" customHeight="1" thickBot="1">
      <c r="A4" s="147" t="s">
        <v>13</v>
      </c>
      <c r="B4" s="148"/>
      <c r="C4" s="51" t="s">
        <v>14</v>
      </c>
      <c r="D4" s="6" t="s">
        <v>15</v>
      </c>
      <c r="E4" s="135" t="s">
        <v>13</v>
      </c>
      <c r="F4" s="136"/>
      <c r="G4" s="137"/>
      <c r="H4" s="7" t="s">
        <v>20</v>
      </c>
      <c r="I4" s="8" t="s">
        <v>21</v>
      </c>
      <c r="J4" s="173"/>
    </row>
    <row r="5" spans="1:10" ht="19.5" customHeight="1">
      <c r="A5" s="52" t="s">
        <v>1</v>
      </c>
      <c r="B5" s="60" t="s">
        <v>38</v>
      </c>
      <c r="C5" s="59">
        <v>7494000</v>
      </c>
      <c r="D5" s="11"/>
      <c r="E5" s="168" t="s">
        <v>55</v>
      </c>
      <c r="F5" s="170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80</v>
      </c>
      <c r="C6" s="63">
        <v>0</v>
      </c>
      <c r="D6" s="11"/>
      <c r="E6" s="164"/>
      <c r="F6" s="153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4"/>
      <c r="F7" s="153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4"/>
      <c r="F8" s="153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4"/>
      <c r="F9" s="153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4"/>
      <c r="F10" s="154"/>
      <c r="G10" s="22" t="s">
        <v>28</v>
      </c>
      <c r="H10" s="70">
        <v>8000</v>
      </c>
      <c r="I10" s="68">
        <v>0</v>
      </c>
      <c r="J10" s="24" t="s">
        <v>91</v>
      </c>
    </row>
    <row r="11" spans="1:10" ht="19.5" customHeight="1">
      <c r="A11" s="13"/>
      <c r="B11" s="64"/>
      <c r="C11" s="61"/>
      <c r="D11" s="22"/>
      <c r="E11" s="164"/>
      <c r="F11" s="161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4"/>
      <c r="F12" s="159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4"/>
      <c r="F13" s="160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4"/>
      <c r="F14" s="161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4"/>
      <c r="F15" s="159"/>
      <c r="G15" s="22" t="s">
        <v>51</v>
      </c>
      <c r="H15" s="67">
        <v>120320</v>
      </c>
      <c r="I15" s="68">
        <v>0</v>
      </c>
      <c r="J15" s="24" t="s">
        <v>92</v>
      </c>
    </row>
    <row r="16" spans="1:10" ht="19.5" customHeight="1">
      <c r="A16" s="13"/>
      <c r="B16" s="17"/>
      <c r="C16" s="17"/>
      <c r="D16" s="22"/>
      <c r="E16" s="164"/>
      <c r="F16" s="159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4"/>
      <c r="F17" s="159"/>
      <c r="G17" s="22" t="s">
        <v>6</v>
      </c>
      <c r="H17" s="67">
        <v>726260</v>
      </c>
      <c r="I17" s="68">
        <v>0</v>
      </c>
      <c r="J17" s="24" t="s">
        <v>93</v>
      </c>
    </row>
    <row r="18" spans="1:10" ht="19.5" customHeight="1">
      <c r="A18" s="13"/>
      <c r="B18" s="17"/>
      <c r="C18" s="17"/>
      <c r="D18" s="22"/>
      <c r="E18" s="164"/>
      <c r="F18" s="159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9"/>
      <c r="F19" s="160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4" t="s">
        <v>52</v>
      </c>
      <c r="F20" s="161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4"/>
      <c r="F21" s="159"/>
      <c r="G21" s="22" t="s">
        <v>25</v>
      </c>
      <c r="H21" s="67">
        <v>0</v>
      </c>
      <c r="I21" s="68">
        <v>149000</v>
      </c>
      <c r="J21" s="24" t="s">
        <v>94</v>
      </c>
    </row>
    <row r="22" spans="1:10" ht="19.5" customHeight="1">
      <c r="A22" s="13"/>
      <c r="B22" s="17"/>
      <c r="C22" s="17"/>
      <c r="D22" s="22"/>
      <c r="E22" s="169"/>
      <c r="F22" s="160"/>
      <c r="G22" s="22" t="s">
        <v>11</v>
      </c>
      <c r="H22" s="67">
        <v>5905900</v>
      </c>
      <c r="I22" s="68">
        <v>0</v>
      </c>
      <c r="J22" s="24" t="s">
        <v>95</v>
      </c>
    </row>
    <row r="23" spans="1:10" ht="19.5" customHeight="1">
      <c r="A23" s="13"/>
      <c r="B23" s="17"/>
      <c r="C23" s="17"/>
      <c r="D23" s="22"/>
      <c r="E23" s="163" t="s">
        <v>19</v>
      </c>
      <c r="F23" s="161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4"/>
      <c r="F24" s="159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4"/>
      <c r="F25" s="159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4"/>
      <c r="F26" s="159"/>
      <c r="G26" s="22" t="s">
        <v>23</v>
      </c>
      <c r="H26" s="67">
        <v>45000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4"/>
      <c r="F27" s="159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4"/>
      <c r="F28" s="160"/>
      <c r="G28" s="22" t="s">
        <v>53</v>
      </c>
      <c r="H28" s="67">
        <v>0</v>
      </c>
      <c r="I28" s="68">
        <v>0</v>
      </c>
      <c r="J28" s="116"/>
    </row>
    <row r="29" spans="1:10" ht="19.5" customHeight="1">
      <c r="A29" s="13"/>
      <c r="B29" s="17"/>
      <c r="C29" s="17"/>
      <c r="D29" s="22"/>
      <c r="E29" s="164"/>
      <c r="F29" s="53" t="s">
        <v>61</v>
      </c>
      <c r="G29" s="22" t="s">
        <v>54</v>
      </c>
      <c r="H29" s="67">
        <v>2857160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65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7494000</v>
      </c>
      <c r="D31" s="31"/>
      <c r="E31" s="54"/>
      <c r="F31" s="166" t="s">
        <v>22</v>
      </c>
      <c r="G31" s="167"/>
      <c r="H31" s="32">
        <f>SUM(H5:H30)</f>
        <v>9662640</v>
      </c>
      <c r="I31" s="33">
        <f>SUM(I5:I30)</f>
        <v>149000</v>
      </c>
      <c r="J31" s="34"/>
      <c r="L31" s="35"/>
      <c r="M31" s="35"/>
    </row>
    <row r="32" spans="6:10" ht="27" customHeight="1" thickBot="1">
      <c r="F32" s="166" t="s">
        <v>63</v>
      </c>
      <c r="G32" s="167"/>
      <c r="H32" s="79">
        <f>H31/(H31+I31)</f>
        <v>0.9848139556689809</v>
      </c>
      <c r="I32" s="80">
        <f>I31/(H31+I31)</f>
        <v>0.015186044331019076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">
      <selection activeCell="C16" sqref="C16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89</v>
      </c>
    </row>
    <row r="3" spans="1:10" ht="20.25" customHeight="1">
      <c r="A3" s="144" t="s">
        <v>0</v>
      </c>
      <c r="B3" s="145"/>
      <c r="C3" s="145"/>
      <c r="D3" s="171"/>
      <c r="E3" s="133" t="s">
        <v>2</v>
      </c>
      <c r="F3" s="133"/>
      <c r="G3" s="133"/>
      <c r="H3" s="133"/>
      <c r="I3" s="134"/>
      <c r="J3" s="172" t="s">
        <v>15</v>
      </c>
    </row>
    <row r="4" spans="1:10" ht="20.25" customHeight="1" thickBot="1">
      <c r="A4" s="147" t="s">
        <v>13</v>
      </c>
      <c r="B4" s="148"/>
      <c r="C4" s="5" t="s">
        <v>14</v>
      </c>
      <c r="D4" s="6" t="s">
        <v>15</v>
      </c>
      <c r="E4" s="135" t="s">
        <v>13</v>
      </c>
      <c r="F4" s="136"/>
      <c r="G4" s="137"/>
      <c r="H4" s="7" t="s">
        <v>20</v>
      </c>
      <c r="I4" s="8" t="s">
        <v>21</v>
      </c>
      <c r="J4" s="173"/>
    </row>
    <row r="5" spans="1:10" ht="19.5" customHeight="1">
      <c r="A5" s="52" t="s">
        <v>1</v>
      </c>
      <c r="B5" s="9" t="s">
        <v>42</v>
      </c>
      <c r="C5" s="75">
        <v>170000</v>
      </c>
      <c r="D5" s="77"/>
      <c r="E5" s="168" t="s">
        <v>55</v>
      </c>
      <c r="F5" s="170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5" t="s">
        <v>70</v>
      </c>
      <c r="C6" s="76">
        <v>170000</v>
      </c>
      <c r="D6" s="77"/>
      <c r="E6" s="164"/>
      <c r="F6" s="153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6"/>
      <c r="C7" s="17"/>
      <c r="D7" s="82"/>
      <c r="E7" s="164"/>
      <c r="F7" s="153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64"/>
      <c r="C8" s="59"/>
      <c r="D8" s="82"/>
      <c r="E8" s="164"/>
      <c r="F8" s="153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6"/>
      <c r="C9" s="17"/>
      <c r="D9" s="83"/>
      <c r="E9" s="164"/>
      <c r="F9" s="153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6"/>
      <c r="C10" s="59"/>
      <c r="D10" s="22"/>
      <c r="E10" s="164"/>
      <c r="F10" s="154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6"/>
      <c r="C11" s="63"/>
      <c r="D11" s="22"/>
      <c r="E11" s="164"/>
      <c r="F11" s="161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6"/>
      <c r="C12" s="97"/>
      <c r="D12" s="22"/>
      <c r="E12" s="164"/>
      <c r="F12" s="159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4"/>
      <c r="F13" s="159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4"/>
      <c r="F14" s="161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4"/>
      <c r="F15" s="159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4"/>
      <c r="F16" s="159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4"/>
      <c r="F17" s="159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4"/>
      <c r="F18" s="159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9"/>
      <c r="F19" s="160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64" t="s">
        <v>52</v>
      </c>
      <c r="F20" s="161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4"/>
      <c r="F21" s="159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69"/>
      <c r="F22" s="160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3" t="s">
        <v>19</v>
      </c>
      <c r="F23" s="161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4"/>
      <c r="F24" s="159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4"/>
      <c r="F25" s="159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4"/>
      <c r="F26" s="159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4"/>
      <c r="F27" s="160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4"/>
      <c r="F28" s="53" t="s">
        <v>61</v>
      </c>
      <c r="G28" s="22" t="s">
        <v>54</v>
      </c>
      <c r="H28" s="67">
        <v>10805620</v>
      </c>
      <c r="I28" s="68">
        <v>0</v>
      </c>
      <c r="J28" s="24" t="s">
        <v>90</v>
      </c>
    </row>
    <row r="29" spans="1:10" ht="19.5" customHeight="1">
      <c r="A29" s="13"/>
      <c r="B29" s="17"/>
      <c r="C29" s="17"/>
      <c r="D29" s="22"/>
      <c r="E29" s="164"/>
      <c r="F29" s="20" t="s">
        <v>62</v>
      </c>
      <c r="G29" s="110" t="s">
        <v>42</v>
      </c>
      <c r="H29" s="111">
        <v>170000</v>
      </c>
      <c r="I29" s="68">
        <v>0</v>
      </c>
      <c r="J29" s="24" t="s">
        <v>69</v>
      </c>
    </row>
    <row r="30" spans="1:10" ht="19.5" customHeight="1" thickBot="1">
      <c r="A30" s="27"/>
      <c r="B30" s="28"/>
      <c r="C30" s="28"/>
      <c r="D30" s="26"/>
      <c r="E30" s="165"/>
      <c r="F30" s="105" t="s">
        <v>82</v>
      </c>
      <c r="G30" s="106" t="s">
        <v>82</v>
      </c>
      <c r="H30" s="107">
        <v>0</v>
      </c>
      <c r="I30" s="108">
        <v>0</v>
      </c>
      <c r="J30" s="109"/>
    </row>
    <row r="31" spans="1:13" ht="27" customHeight="1" thickBot="1">
      <c r="A31" s="29" t="s">
        <v>12</v>
      </c>
      <c r="B31" s="30"/>
      <c r="C31" s="30">
        <f>SUM(C5:C30)</f>
        <v>340000</v>
      </c>
      <c r="D31" s="31"/>
      <c r="E31" s="54"/>
      <c r="F31" s="166" t="s">
        <v>22</v>
      </c>
      <c r="G31" s="167"/>
      <c r="H31" s="32">
        <f>SUM(H5:H30)</f>
        <v>10975620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5:F10"/>
    <mergeCell ref="F20:F22"/>
    <mergeCell ref="E20:E22"/>
    <mergeCell ref="F23:F27"/>
    <mergeCell ref="E5:E19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2021-03-05T12:21:53Z</cp:lastPrinted>
  <dcterms:created xsi:type="dcterms:W3CDTF">2004-08-24T01:54:40Z</dcterms:created>
  <dcterms:modified xsi:type="dcterms:W3CDTF">2021-03-05T23:15:54Z</dcterms:modified>
  <cp:category/>
  <cp:version/>
  <cp:contentType/>
  <cp:contentStatus/>
</cp:coreProperties>
</file>