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0년 9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9월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<sst xmlns="http://schemas.openxmlformats.org/spreadsheetml/2006/main" count="196" uniqueCount="99">
  <si>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</si>
  <si>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</si>
  <si>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</si>
  <si>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</si>
  <si>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</si>
  <si>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</si>
  <si>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</si>
  <si>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</si>
  <si>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</si>
  <si>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</si>
  <si>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</si>
  <si>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</si>
  <si>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</si>
  <si>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</si>
  <si>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</si>
  <si>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</si>
  <si>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</si>
  <si>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</si>
  <si>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</si>
  <si>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</si>
  <si>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</si>
  <si>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</si>
  <si>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</si>
  <si>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</si>
  <si>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</si>
  <si>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</si>
  <si>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</si>
  <si>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</si>
  <si>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</si>
  <si>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</si>
  <si>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</si>
  <si>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</si>
  <si>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</si>
  <si>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</si>
  <si>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</si>
  <si>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</si>
  <si>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</si>
  <si>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</si>
  <si>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</si>
  <si>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</si>
  <si>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</si>
  <si>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</si>
  <si>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</si>
  <si>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</si>
  <si>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</si>
  <si>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</si>
  <si>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</si>
  <si>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</si>
  <si>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</si>
  <si>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</si>
  <si>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</si>
  <si>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</si>
  <si>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</si>
  <si>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</si>
  <si>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</si>
  <si>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</si>
  <si>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</si>
  <si>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</si>
  <si>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</si>
  <si>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</si>
  <si>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</si>
  <si>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</si>
  <si>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</si>
  <si>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</si>
  <si>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</si>
  <si>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</si>
  <si>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</si>
  <si>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</si>
  <si>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</si>
  <si>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</si>
  <si>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</si>
  <si>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</si>
  <si>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</si>
  <si>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</si>
  <si>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</si>
  <si>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</si>
  <si>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</si>
  <si>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</si>
  <si>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</si>
  <si>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</si>
  <si>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</si>
  <si>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</si>
  <si>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시설개.보수</t>
  </si>
  <si>
    <t>연합모금</t>
  </si>
  <si>
    <t>바보나눔</t>
  </si>
  <si>
    <t>도예/한지공예 강사료 및 재료비</t>
  </si>
  <si>
    <t>2020년 9월 바다의별 후원금 결산서</t>
  </si>
  <si>
    <t>2020. 9. 30 기준 (단위 : 원)</t>
  </si>
  <si>
    <t>2020년도 9월 바다의별 비지정후원금 사용내역(직,간접비)</t>
  </si>
  <si>
    <t>2020. 9. 30기준 (단위 : 원)</t>
  </si>
  <si>
    <t>2020년도 9월 바다의별 지정후원금 사용내역(직,간접비)</t>
  </si>
  <si>
    <t>2020. 9. 30일 기준 (단위 : 원)</t>
  </si>
  <si>
    <t>예금이자</t>
  </si>
  <si>
    <t>cms후원금수수료 및 사용료</t>
  </si>
  <si>
    <t>음식물처리기수리/ 주방옥상이동식계단설치</t>
  </si>
  <si>
    <t>구충제 외 구입</t>
  </si>
  <si>
    <t>주방증축리모델링 회계감사수수료</t>
  </si>
  <si>
    <t>세면대교체 외 시설개보수</t>
  </si>
  <si>
    <t xml:space="preserve">바보나눔 잡지출 이체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</si>
</sst>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8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50" xfId="0" applyNumberFormat="1" applyFont="1" applyBorder="1" applyAlignment="1">
      <alignment horizontal="center" vertical="center"/>
    </xf>
    <xf numFmtId="176" fontId="44" fillId="35" borderId="42" xfId="0" applyNumberFormat="1" applyFont="1" applyFill="1" applyBorder="1" applyAlignment="1">
      <alignment vertical="center"/>
    </xf>
    <xf numFmtId="176" fontId="44" fillId="0" borderId="51" xfId="0" applyNumberFormat="1" applyFont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4" fillId="0" borderId="44" xfId="0" applyNumberFormat="1" applyFont="1" applyFill="1" applyBorder="1" applyAlignment="1">
      <alignment vertical="center"/>
    </xf>
    <xf numFmtId="41" fontId="45" fillId="0" borderId="12" xfId="48" applyFont="1" applyFill="1" applyBorder="1" applyAlignment="1">
      <alignment horizontal="right" vertical="center"/>
    </xf>
    <xf numFmtId="41" fontId="45" fillId="0" borderId="13" xfId="48" applyFont="1" applyFill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176" fontId="44" fillId="0" borderId="53" xfId="0" applyNumberFormat="1" applyFont="1" applyFill="1" applyBorder="1" applyAlignment="1">
      <alignment vertical="center"/>
    </xf>
    <xf numFmtId="41" fontId="45" fillId="0" borderId="40" xfId="48" applyFont="1" applyFill="1" applyBorder="1" applyAlignment="1">
      <alignment horizontal="right" vertical="center"/>
    </xf>
    <xf numFmtId="176" fontId="45" fillId="37" borderId="45" xfId="0" applyNumberFormat="1" applyFont="1" applyFill="1" applyBorder="1" applyAlignment="1">
      <alignment horizontal="center" vertical="center"/>
    </xf>
    <xf numFmtId="176" fontId="45" fillId="37" borderId="51" xfId="0" applyNumberFormat="1" applyFont="1" applyFill="1" applyBorder="1" applyAlignment="1">
      <alignment horizontal="center"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9" xfId="0" applyNumberFormat="1" applyFont="1" applyFill="1" applyBorder="1" applyAlignment="1">
      <alignment horizontal="center" vertical="center"/>
    </xf>
    <xf numFmtId="176" fontId="45" fillId="37" borderId="47" xfId="0" applyNumberFormat="1" applyFont="1" applyFill="1" applyBorder="1" applyAlignment="1">
      <alignment horizontal="center" vertical="center"/>
    </xf>
    <xf numFmtId="176" fontId="45" fillId="37" borderId="54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60" xfId="0" applyNumberFormat="1" applyFont="1" applyFill="1" applyBorder="1" applyAlignment="1">
      <alignment horizontal="right" vertical="center"/>
    </xf>
    <xf numFmtId="176" fontId="45" fillId="34" borderId="53" xfId="0" applyNumberFormat="1" applyFont="1" applyFill="1" applyBorder="1" applyAlignment="1">
      <alignment horizontal="right" vertical="center"/>
    </xf>
    <xf numFmtId="176" fontId="45" fillId="0" borderId="61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8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8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5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D24" sqref="D24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ht="18.75" customHeight="1" thickBot="1">
      <c r="L2" s="4" t="s">
        <v>87</v>
      </c>
    </row>
    <row r="3" spans="1:12" ht="16.5" customHeight="1">
      <c r="A3" s="153" t="s">
        <v>29</v>
      </c>
      <c r="B3" s="154"/>
      <c r="C3" s="154"/>
      <c r="D3" s="155"/>
      <c r="E3" s="161" t="s">
        <v>30</v>
      </c>
      <c r="F3" s="162"/>
      <c r="G3" s="162"/>
      <c r="H3" s="162"/>
      <c r="I3" s="162"/>
      <c r="J3" s="162"/>
      <c r="K3" s="163"/>
      <c r="L3" s="158" t="s">
        <v>31</v>
      </c>
    </row>
    <row r="4" spans="1:12" ht="16.5" customHeight="1" thickBot="1">
      <c r="A4" s="156" t="s">
        <v>32</v>
      </c>
      <c r="B4" s="157"/>
      <c r="C4" s="111" t="s">
        <v>33</v>
      </c>
      <c r="D4" s="6" t="s">
        <v>31</v>
      </c>
      <c r="E4" s="136" t="s">
        <v>32</v>
      </c>
      <c r="F4" s="137"/>
      <c r="G4" s="138"/>
      <c r="H4" s="40" t="s">
        <v>34</v>
      </c>
      <c r="I4" s="41" t="s">
        <v>35</v>
      </c>
      <c r="J4" s="40" t="s">
        <v>36</v>
      </c>
      <c r="K4" s="41" t="s">
        <v>35</v>
      </c>
      <c r="L4" s="159"/>
    </row>
    <row r="5" spans="1:12" ht="19.5" customHeight="1">
      <c r="A5" s="112" t="s">
        <v>37</v>
      </c>
      <c r="B5" s="9" t="s">
        <v>38</v>
      </c>
      <c r="C5" s="10">
        <f>'2020년 비지정후원 직간접비사용내역'!C31</f>
        <v>8306219</v>
      </c>
      <c r="D5" s="19"/>
      <c r="E5" s="146" t="s">
        <v>58</v>
      </c>
      <c r="F5" s="142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1301492</v>
      </c>
      <c r="D6" s="22"/>
      <c r="E6" s="131"/>
      <c r="F6" s="143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31"/>
      <c r="F7" s="143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110" t="s">
        <v>12</v>
      </c>
      <c r="B8" s="46"/>
      <c r="C8" s="46">
        <f>C5+C6</f>
        <v>9607711</v>
      </c>
      <c r="D8" s="47"/>
      <c r="E8" s="131"/>
      <c r="F8" s="143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14"/>
      <c r="B9" s="100"/>
      <c r="C9" s="109" t="s">
        <v>80</v>
      </c>
      <c r="D9" s="98">
        <v>21292308</v>
      </c>
      <c r="E9" s="131"/>
      <c r="F9" s="143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87"/>
      <c r="C10" s="91" t="s">
        <v>72</v>
      </c>
      <c r="D10" s="99">
        <v>1380350</v>
      </c>
      <c r="E10" s="131"/>
      <c r="F10" s="144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367530</v>
      </c>
      <c r="K10" s="43">
        <f t="shared" si="1"/>
        <v>0.04451766413625097</v>
      </c>
      <c r="L10" s="45"/>
    </row>
    <row r="11" spans="1:12" ht="19.5" customHeight="1">
      <c r="A11" s="75"/>
      <c r="B11" s="87"/>
      <c r="C11" s="91" t="s">
        <v>73</v>
      </c>
      <c r="D11" s="99">
        <v>0</v>
      </c>
      <c r="E11" s="131"/>
      <c r="F11" s="145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87"/>
      <c r="C12" s="91" t="s">
        <v>71</v>
      </c>
      <c r="D12" s="99">
        <v>350000</v>
      </c>
      <c r="E12" s="131"/>
      <c r="F12" s="143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47" t="s">
        <v>64</v>
      </c>
      <c r="B13" s="151">
        <v>60406771</v>
      </c>
      <c r="C13" s="91" t="s">
        <v>75</v>
      </c>
      <c r="D13" s="99">
        <v>4904232</v>
      </c>
      <c r="E13" s="131"/>
      <c r="F13" s="144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48"/>
      <c r="B14" s="152"/>
      <c r="C14" s="91" t="s">
        <v>74</v>
      </c>
      <c r="D14" s="99">
        <v>27704858</v>
      </c>
      <c r="E14" s="131"/>
      <c r="F14" s="145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48" t="s">
        <v>65</v>
      </c>
      <c r="B15" s="149">
        <f>C8</f>
        <v>9607711</v>
      </c>
      <c r="C15" s="91" t="s">
        <v>81</v>
      </c>
      <c r="D15" s="99">
        <v>2895800</v>
      </c>
      <c r="E15" s="131"/>
      <c r="F15" s="143"/>
      <c r="G15" s="22" t="s">
        <v>51</v>
      </c>
      <c r="H15" s="42">
        <f>'2020년 비지정후원 직간접비사용내역'!H15+'2020년 비지정후원 직간접비사용내역'!I15</f>
        <v>90320</v>
      </c>
      <c r="I15" s="43">
        <f t="shared" si="0"/>
        <v>0.036925139920606045</v>
      </c>
      <c r="J15" s="42">
        <f>'2020년 지정후원 직간접비사용내역'!H15+'2020년 지정후원 직간접비사용내역'!I15</f>
        <v>880000</v>
      </c>
      <c r="K15" s="43">
        <f t="shared" si="1"/>
        <v>0.10659141958452603</v>
      </c>
      <c r="L15" s="45"/>
    </row>
    <row r="16" spans="1:12" ht="19.5" customHeight="1">
      <c r="A16" s="148"/>
      <c r="B16" s="150"/>
      <c r="C16" s="91" t="s">
        <v>84</v>
      </c>
      <c r="D16" s="99">
        <v>8294</v>
      </c>
      <c r="E16" s="131"/>
      <c r="F16" s="143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13" t="s">
        <v>66</v>
      </c>
      <c r="B17" s="87">
        <f>'2020년 비지정후원 직간접비사용내역'!H31+'2020년 비지정후원 직간접비사용내역'!I31+'2020년 지정후원 직간접비사용내역'!H31+'2020년 지정후원 직간접비사용내역'!I31</f>
        <v>10701854</v>
      </c>
      <c r="C17" s="91" t="s">
        <v>83</v>
      </c>
      <c r="D17" s="115">
        <v>1870929</v>
      </c>
      <c r="E17" s="131"/>
      <c r="F17" s="143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13" t="s">
        <v>67</v>
      </c>
      <c r="B18" s="87">
        <f>B13+B15-B17</f>
        <v>59312628</v>
      </c>
      <c r="C18" s="87"/>
      <c r="D18" s="74"/>
      <c r="E18" s="131"/>
      <c r="F18" s="143"/>
      <c r="G18" s="22" t="s">
        <v>17</v>
      </c>
      <c r="H18" s="42">
        <f>'2020년 비지정후원 직간접비사용내역'!H18+'2020년 비지정후원 직간접비사용내역'!I18</f>
        <v>0</v>
      </c>
      <c r="I18" s="43">
        <f t="shared" si="0"/>
        <v>0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24" t="s">
        <v>76</v>
      </c>
      <c r="B19" s="126" t="s">
        <v>77</v>
      </c>
      <c r="C19" s="126" t="s">
        <v>78</v>
      </c>
      <c r="D19" s="128" t="s">
        <v>79</v>
      </c>
      <c r="E19" s="135"/>
      <c r="F19" s="144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25"/>
      <c r="B20" s="127"/>
      <c r="C20" s="127"/>
      <c r="D20" s="129"/>
      <c r="E20" s="130" t="s">
        <v>59</v>
      </c>
      <c r="F20" s="133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4730000</v>
      </c>
      <c r="K20" s="43">
        <f t="shared" si="1"/>
        <v>0.5729288802668274</v>
      </c>
      <c r="L20" s="45"/>
    </row>
    <row r="21" spans="1:12" ht="19.5" customHeight="1">
      <c r="A21" s="93" t="s">
        <v>38</v>
      </c>
      <c r="B21" s="95">
        <f>C5</f>
        <v>8306219</v>
      </c>
      <c r="C21" s="95">
        <v>2446030</v>
      </c>
      <c r="D21" s="96">
        <f>D9+B21-C21</f>
        <v>27152497</v>
      </c>
      <c r="E21" s="131"/>
      <c r="F21" s="134"/>
      <c r="G21" s="22" t="s">
        <v>25</v>
      </c>
      <c r="H21" s="42">
        <f>'2020년 비지정후원 직간접비사용내역'!H21+'2020년 비지정후원 직간접비사용내역'!I21</f>
        <v>0</v>
      </c>
      <c r="I21" s="43">
        <f t="shared" si="0"/>
        <v>0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4" t="s">
        <v>72</v>
      </c>
      <c r="B22" s="87">
        <v>160000</v>
      </c>
      <c r="C22" s="87">
        <v>17530</v>
      </c>
      <c r="D22" s="74">
        <f aca="true" t="shared" si="2" ref="D22:D29">D10+B22-C22</f>
        <v>1522820</v>
      </c>
      <c r="E22" s="132"/>
      <c r="F22" s="135"/>
      <c r="G22" s="22" t="s">
        <v>11</v>
      </c>
      <c r="H22" s="42">
        <f>'2020년 비지정후원 직간접비사용내역'!H22+'2020년 비지정후원 직간접비사용내역'!I22</f>
        <v>1320000</v>
      </c>
      <c r="I22" s="43">
        <f t="shared" si="0"/>
        <v>0.5396499634100972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4" t="s">
        <v>42</v>
      </c>
      <c r="B23" s="108">
        <v>140000</v>
      </c>
      <c r="C23" s="108">
        <v>140000</v>
      </c>
      <c r="D23" s="74">
        <f t="shared" si="2"/>
        <v>0</v>
      </c>
      <c r="E23" s="130" t="s">
        <v>60</v>
      </c>
      <c r="F23" s="133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71</v>
      </c>
      <c r="B24" s="97">
        <v>0</v>
      </c>
      <c r="C24" s="97">
        <v>350000</v>
      </c>
      <c r="D24" s="74">
        <f t="shared" si="2"/>
        <v>0</v>
      </c>
      <c r="E24" s="131"/>
      <c r="F24" s="134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113" t="s">
        <v>75</v>
      </c>
      <c r="B25" s="87">
        <v>0</v>
      </c>
      <c r="C25" s="87">
        <v>2130000</v>
      </c>
      <c r="D25" s="74">
        <f t="shared" si="2"/>
        <v>2774232</v>
      </c>
      <c r="E25" s="131"/>
      <c r="F25" s="134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13" t="s">
        <v>74</v>
      </c>
      <c r="B26" s="87">
        <v>1000000</v>
      </c>
      <c r="C26" s="87">
        <v>5610000</v>
      </c>
      <c r="D26" s="74">
        <f t="shared" si="2"/>
        <v>23094858</v>
      </c>
      <c r="E26" s="131"/>
      <c r="F26" s="134"/>
      <c r="G26" s="22" t="s">
        <v>23</v>
      </c>
      <c r="H26" s="42">
        <f>'2020년 비지정후원 직간접비사용내역'!H26+'2020년 비지정후원 직간접비사용내역'!I26</f>
        <v>125000</v>
      </c>
      <c r="I26" s="43">
        <f t="shared" si="0"/>
        <v>0.05110321623201678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2" t="s">
        <v>81</v>
      </c>
      <c r="B27" s="97">
        <v>0</v>
      </c>
      <c r="C27" s="97">
        <v>0</v>
      </c>
      <c r="D27" s="74">
        <f t="shared" si="2"/>
        <v>2895800</v>
      </c>
      <c r="E27" s="131"/>
      <c r="F27" s="134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01" t="s">
        <v>84</v>
      </c>
      <c r="B28" s="102">
        <v>0</v>
      </c>
      <c r="C28" s="102">
        <v>8294</v>
      </c>
      <c r="D28" s="103">
        <v>0</v>
      </c>
      <c r="E28" s="131"/>
      <c r="F28" s="135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2130000</v>
      </c>
      <c r="K28" s="43">
        <f t="shared" si="1"/>
        <v>0.25799968603981865</v>
      </c>
      <c r="L28" s="45"/>
    </row>
    <row r="29" spans="1:12" ht="19.5" customHeight="1">
      <c r="A29" s="116" t="s">
        <v>83</v>
      </c>
      <c r="B29" s="104">
        <v>1492</v>
      </c>
      <c r="C29" s="104">
        <v>0</v>
      </c>
      <c r="D29" s="103">
        <f t="shared" si="2"/>
        <v>1872421</v>
      </c>
      <c r="E29" s="131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910710</v>
      </c>
      <c r="I29" s="43">
        <f t="shared" si="0"/>
        <v>0.37232168043728</v>
      </c>
      <c r="J29" s="42">
        <f>'2020년 지정후원 직간접비사용내역'!H29+'2020년 지정후원 직간접비사용내역'!I29</f>
        <v>140000</v>
      </c>
      <c r="K29" s="43">
        <f t="shared" si="1"/>
        <v>0.016957725842992776</v>
      </c>
      <c r="L29" s="45"/>
    </row>
    <row r="30" spans="1:12" ht="19.5" customHeight="1">
      <c r="A30" s="139">
        <f>SUM(D21:D29)</f>
        <v>59312628</v>
      </c>
      <c r="B30" s="140"/>
      <c r="C30" s="140"/>
      <c r="D30" s="141"/>
      <c r="E30" s="132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8294</v>
      </c>
      <c r="K30" s="43">
        <f>J30/$J$31</f>
        <v>0.0010046241295841578</v>
      </c>
      <c r="L30" s="45"/>
    </row>
    <row r="31" spans="1:12" ht="14.25" thickBot="1">
      <c r="A31" s="88"/>
      <c r="B31" s="89"/>
      <c r="C31" s="89"/>
      <c r="D31" s="90"/>
      <c r="E31" s="136" t="s">
        <v>41</v>
      </c>
      <c r="F31" s="137"/>
      <c r="G31" s="138"/>
      <c r="H31" s="48">
        <f>SUM(H5:H30)</f>
        <v>2446030</v>
      </c>
      <c r="I31" s="49">
        <f>SUM(H5:H10,H14:H18,H22:H30)/$H$31</f>
        <v>1</v>
      </c>
      <c r="J31" s="48">
        <f>SUM(J5:J30)</f>
        <v>8255824</v>
      </c>
      <c r="K31" s="49">
        <f>SUM(J5:J10,J14:J18,J22:J30)/$J$31</f>
        <v>0.42707111973317263</v>
      </c>
      <c r="L31" s="50"/>
    </row>
  </sheetData>
  <sheetProtection/>
  <mergeCells count="24">
    <mergeCell ref="B15:B16"/>
    <mergeCell ref="B13:B14"/>
    <mergeCell ref="A3:D3"/>
    <mergeCell ref="A4:B4"/>
    <mergeCell ref="L3:L4"/>
    <mergeCell ref="A1:L1"/>
    <mergeCell ref="E3:K3"/>
    <mergeCell ref="E4:G4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A19:A20"/>
    <mergeCell ref="B19:B20"/>
    <mergeCell ref="C19:C20"/>
    <mergeCell ref="D19:D20"/>
    <mergeCell ref="E23:E30"/>
    <mergeCell ref="F23:F2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0" sqref="C1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60" t="s">
        <v>88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53" t="s">
        <v>0</v>
      </c>
      <c r="B3" s="154"/>
      <c r="C3" s="154"/>
      <c r="D3" s="164"/>
      <c r="E3" s="162" t="s">
        <v>2</v>
      </c>
      <c r="F3" s="162"/>
      <c r="G3" s="162"/>
      <c r="H3" s="162"/>
      <c r="I3" s="163"/>
      <c r="J3" s="165" t="s">
        <v>15</v>
      </c>
    </row>
    <row r="4" spans="1:10" ht="20.25" customHeight="1" thickBot="1">
      <c r="A4" s="156" t="s">
        <v>13</v>
      </c>
      <c r="B4" s="157"/>
      <c r="C4" s="51" t="s">
        <v>14</v>
      </c>
      <c r="D4" s="6" t="s">
        <v>15</v>
      </c>
      <c r="E4" s="136" t="s">
        <v>13</v>
      </c>
      <c r="F4" s="137"/>
      <c r="G4" s="138"/>
      <c r="H4" s="7" t="s">
        <v>20</v>
      </c>
      <c r="I4" s="8" t="s">
        <v>21</v>
      </c>
      <c r="J4" s="166"/>
    </row>
    <row r="5" spans="1:10" ht="19.5" customHeight="1">
      <c r="A5" s="52" t="s">
        <v>1</v>
      </c>
      <c r="B5" s="60" t="s">
        <v>38</v>
      </c>
      <c r="C5" s="59">
        <v>8299000</v>
      </c>
      <c r="D5" s="11"/>
      <c r="E5" s="172" t="s">
        <v>55</v>
      </c>
      <c r="F5" s="174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92</v>
      </c>
      <c r="C6" s="63">
        <v>7219</v>
      </c>
      <c r="D6" s="11"/>
      <c r="E6" s="168"/>
      <c r="F6" s="134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8"/>
      <c r="F7" s="134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8"/>
      <c r="F8" s="134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8"/>
      <c r="F9" s="134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8"/>
      <c r="F10" s="135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8"/>
      <c r="F11" s="145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8"/>
      <c r="F12" s="143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8"/>
      <c r="F13" s="144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8"/>
      <c r="F14" s="145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8"/>
      <c r="F15" s="143"/>
      <c r="G15" s="22" t="s">
        <v>51</v>
      </c>
      <c r="H15" s="67">
        <v>90320</v>
      </c>
      <c r="I15" s="68">
        <v>0</v>
      </c>
      <c r="J15" s="24" t="s">
        <v>93</v>
      </c>
    </row>
    <row r="16" spans="1:10" ht="19.5" customHeight="1">
      <c r="A16" s="13"/>
      <c r="B16" s="17"/>
      <c r="C16" s="17"/>
      <c r="D16" s="22"/>
      <c r="E16" s="168"/>
      <c r="F16" s="143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8"/>
      <c r="F17" s="143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8"/>
      <c r="F18" s="143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3"/>
      <c r="F19" s="144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8" t="s">
        <v>52</v>
      </c>
      <c r="F20" s="145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8"/>
      <c r="F21" s="143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3"/>
      <c r="F22" s="144"/>
      <c r="G22" s="22" t="s">
        <v>11</v>
      </c>
      <c r="H22" s="67">
        <v>1320000</v>
      </c>
      <c r="I22" s="68">
        <v>0</v>
      </c>
      <c r="J22" s="24" t="s">
        <v>94</v>
      </c>
    </row>
    <row r="23" spans="1:10" ht="19.5" customHeight="1">
      <c r="A23" s="13"/>
      <c r="B23" s="17"/>
      <c r="C23" s="17"/>
      <c r="D23" s="22"/>
      <c r="E23" s="167" t="s">
        <v>19</v>
      </c>
      <c r="F23" s="145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8"/>
      <c r="F24" s="143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8"/>
      <c r="F25" s="143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8"/>
      <c r="F26" s="143"/>
      <c r="G26" s="22" t="s">
        <v>23</v>
      </c>
      <c r="H26" s="67">
        <v>125000</v>
      </c>
      <c r="I26" s="68">
        <v>0</v>
      </c>
      <c r="J26" s="24" t="s">
        <v>95</v>
      </c>
    </row>
    <row r="27" spans="1:10" ht="19.5" customHeight="1">
      <c r="A27" s="13"/>
      <c r="B27" s="17"/>
      <c r="C27" s="17"/>
      <c r="D27" s="22"/>
      <c r="E27" s="168"/>
      <c r="F27" s="143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8"/>
      <c r="F28" s="144"/>
      <c r="G28" s="22" t="s">
        <v>53</v>
      </c>
      <c r="H28" s="67"/>
      <c r="I28" s="68">
        <v>0</v>
      </c>
      <c r="J28" s="80"/>
    </row>
    <row r="29" spans="1:10" ht="19.5" customHeight="1">
      <c r="A29" s="13"/>
      <c r="B29" s="17"/>
      <c r="C29" s="17"/>
      <c r="D29" s="22"/>
      <c r="E29" s="168"/>
      <c r="F29" s="53" t="s">
        <v>61</v>
      </c>
      <c r="G29" s="22" t="s">
        <v>54</v>
      </c>
      <c r="H29" s="67">
        <v>910710</v>
      </c>
      <c r="I29" s="68">
        <v>0</v>
      </c>
      <c r="J29" s="81"/>
    </row>
    <row r="30" spans="1:10" ht="19.5" customHeight="1" thickBot="1">
      <c r="A30" s="58"/>
      <c r="B30" s="28"/>
      <c r="C30" s="28"/>
      <c r="D30" s="26"/>
      <c r="E30" s="169"/>
      <c r="F30" s="57"/>
      <c r="G30" s="56" t="s">
        <v>68</v>
      </c>
      <c r="H30" s="71"/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8306219</v>
      </c>
      <c r="D31" s="31"/>
      <c r="E31" s="54"/>
      <c r="F31" s="170" t="s">
        <v>22</v>
      </c>
      <c r="G31" s="171"/>
      <c r="H31" s="32">
        <f>SUM(H5:H30)</f>
        <v>2446030</v>
      </c>
      <c r="I31" s="33">
        <f>SUM(I5:I30)</f>
        <v>0</v>
      </c>
      <c r="J31" s="34"/>
      <c r="L31" s="35"/>
      <c r="M31" s="35"/>
    </row>
    <row r="32" spans="6:10" ht="27" customHeight="1" thickBot="1">
      <c r="F32" s="170" t="s">
        <v>63</v>
      </c>
      <c r="G32" s="171"/>
      <c r="H32" s="82">
        <f>H31/(H31+I31)</f>
        <v>1</v>
      </c>
      <c r="I32" s="83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7">
      <selection activeCell="B17" sqref="B17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91</v>
      </c>
    </row>
    <row r="3" spans="1:10" ht="20.25" customHeight="1">
      <c r="A3" s="153" t="s">
        <v>0</v>
      </c>
      <c r="B3" s="154"/>
      <c r="C3" s="154"/>
      <c r="D3" s="164"/>
      <c r="E3" s="162" t="s">
        <v>2</v>
      </c>
      <c r="F3" s="162"/>
      <c r="G3" s="162"/>
      <c r="H3" s="162"/>
      <c r="I3" s="163"/>
      <c r="J3" s="165" t="s">
        <v>15</v>
      </c>
    </row>
    <row r="4" spans="1:10" ht="20.25" customHeight="1" thickBot="1">
      <c r="A4" s="156" t="s">
        <v>13</v>
      </c>
      <c r="B4" s="157"/>
      <c r="C4" s="5" t="s">
        <v>14</v>
      </c>
      <c r="D4" s="6" t="s">
        <v>15</v>
      </c>
      <c r="E4" s="136" t="s">
        <v>13</v>
      </c>
      <c r="F4" s="137"/>
      <c r="G4" s="138"/>
      <c r="H4" s="7" t="s">
        <v>20</v>
      </c>
      <c r="I4" s="8" t="s">
        <v>21</v>
      </c>
      <c r="J4" s="166"/>
    </row>
    <row r="5" spans="1:10" ht="19.5" customHeight="1">
      <c r="A5" s="52" t="s">
        <v>1</v>
      </c>
      <c r="B5" s="9" t="s">
        <v>42</v>
      </c>
      <c r="C5" s="76">
        <v>140000</v>
      </c>
      <c r="D5" s="78"/>
      <c r="E5" s="172" t="s">
        <v>55</v>
      </c>
      <c r="F5" s="174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05" t="s">
        <v>70</v>
      </c>
      <c r="C6" s="77">
        <v>160000</v>
      </c>
      <c r="D6" s="78"/>
      <c r="E6" s="168"/>
      <c r="F6" s="134"/>
      <c r="G6" s="22" t="s">
        <v>44</v>
      </c>
      <c r="H6" s="67">
        <v>0</v>
      </c>
      <c r="I6" s="68">
        <v>0</v>
      </c>
      <c r="J6" s="24"/>
    </row>
    <row r="7" spans="1:10" ht="16.5">
      <c r="A7" s="84"/>
      <c r="B7" s="106" t="s">
        <v>82</v>
      </c>
      <c r="C7" s="17">
        <v>1000000</v>
      </c>
      <c r="D7" s="85"/>
      <c r="E7" s="168"/>
      <c r="F7" s="134"/>
      <c r="G7" s="22" t="s">
        <v>45</v>
      </c>
      <c r="H7" s="67">
        <v>0</v>
      </c>
      <c r="I7" s="68">
        <v>0</v>
      </c>
      <c r="J7" s="24"/>
    </row>
    <row r="8" spans="1:10" ht="16.5">
      <c r="A8" s="84"/>
      <c r="B8" s="106" t="s">
        <v>92</v>
      </c>
      <c r="C8" s="17">
        <v>1492</v>
      </c>
      <c r="D8" s="85"/>
      <c r="E8" s="168"/>
      <c r="F8" s="134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06"/>
      <c r="C9" s="59"/>
      <c r="D9" s="86"/>
      <c r="E9" s="168"/>
      <c r="F9" s="134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06"/>
      <c r="C10" s="63"/>
      <c r="D10" s="22"/>
      <c r="E10" s="168"/>
      <c r="F10" s="135"/>
      <c r="G10" s="22" t="s">
        <v>28</v>
      </c>
      <c r="H10" s="67">
        <v>367530</v>
      </c>
      <c r="I10" s="68">
        <v>0</v>
      </c>
      <c r="J10" s="24" t="s">
        <v>71</v>
      </c>
    </row>
    <row r="11" spans="1:10" ht="19.5" customHeight="1">
      <c r="A11" s="13"/>
      <c r="B11" s="106"/>
      <c r="C11" s="107"/>
      <c r="D11" s="22"/>
      <c r="E11" s="168"/>
      <c r="F11" s="145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68"/>
      <c r="F12" s="143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8"/>
      <c r="F13" s="143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8"/>
      <c r="F14" s="145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8"/>
      <c r="F15" s="143"/>
      <c r="G15" s="22" t="s">
        <v>51</v>
      </c>
      <c r="H15" s="67">
        <v>880000</v>
      </c>
      <c r="I15" s="68">
        <v>0</v>
      </c>
      <c r="J15" s="24" t="s">
        <v>96</v>
      </c>
    </row>
    <row r="16" spans="1:10" ht="19.5" customHeight="1">
      <c r="A16" s="13"/>
      <c r="B16" s="17"/>
      <c r="C16" s="17"/>
      <c r="D16" s="22"/>
      <c r="E16" s="168"/>
      <c r="F16" s="143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8"/>
      <c r="F17" s="143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8"/>
      <c r="F18" s="143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3"/>
      <c r="F19" s="144"/>
      <c r="G19" s="22" t="s">
        <v>27</v>
      </c>
      <c r="H19" s="67">
        <v>0</v>
      </c>
      <c r="I19" s="68">
        <v>0</v>
      </c>
      <c r="J19" s="79"/>
    </row>
    <row r="20" spans="1:10" ht="19.5" customHeight="1">
      <c r="A20" s="13"/>
      <c r="B20" s="17"/>
      <c r="C20" s="17"/>
      <c r="D20" s="22"/>
      <c r="E20" s="168" t="s">
        <v>52</v>
      </c>
      <c r="F20" s="145" t="s">
        <v>18</v>
      </c>
      <c r="G20" s="22" t="s">
        <v>18</v>
      </c>
      <c r="H20" s="67">
        <v>0</v>
      </c>
      <c r="I20" s="68">
        <v>4730000</v>
      </c>
      <c r="J20" s="24" t="s">
        <v>97</v>
      </c>
    </row>
    <row r="21" spans="1:10" ht="19.5" customHeight="1">
      <c r="A21" s="13"/>
      <c r="B21" s="17"/>
      <c r="C21" s="17"/>
      <c r="D21" s="22"/>
      <c r="E21" s="168"/>
      <c r="F21" s="143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3"/>
      <c r="F22" s="144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7" t="s">
        <v>19</v>
      </c>
      <c r="F23" s="145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8"/>
      <c r="F24" s="143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8"/>
      <c r="F25" s="143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8"/>
      <c r="F26" s="143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8"/>
      <c r="F27" s="144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8"/>
      <c r="F28" s="53" t="s">
        <v>61</v>
      </c>
      <c r="G28" s="22" t="s">
        <v>54</v>
      </c>
      <c r="H28" s="67">
        <v>2130000</v>
      </c>
      <c r="I28" s="68">
        <v>0</v>
      </c>
      <c r="J28" s="24" t="s">
        <v>85</v>
      </c>
    </row>
    <row r="29" spans="1:10" ht="19.5" customHeight="1">
      <c r="A29" s="13"/>
      <c r="B29" s="17"/>
      <c r="C29" s="17"/>
      <c r="D29" s="22"/>
      <c r="E29" s="168"/>
      <c r="F29" s="20" t="s">
        <v>62</v>
      </c>
      <c r="G29" s="122" t="s">
        <v>42</v>
      </c>
      <c r="H29" s="123">
        <v>140000</v>
      </c>
      <c r="I29" s="68">
        <v>0</v>
      </c>
      <c r="J29" s="24" t="s">
        <v>69</v>
      </c>
    </row>
    <row r="30" spans="1:10" ht="19.5" customHeight="1" thickBot="1">
      <c r="A30" s="27"/>
      <c r="B30" s="28"/>
      <c r="C30" s="28"/>
      <c r="D30" s="26"/>
      <c r="E30" s="169"/>
      <c r="F30" s="117" t="s">
        <v>68</v>
      </c>
      <c r="G30" s="118" t="s">
        <v>68</v>
      </c>
      <c r="H30" s="119">
        <v>8294</v>
      </c>
      <c r="I30" s="120">
        <v>0</v>
      </c>
      <c r="J30" s="121" t="s">
        <v>98</v>
      </c>
    </row>
    <row r="31" spans="1:13" ht="27" customHeight="1" thickBot="1">
      <c r="A31" s="29" t="s">
        <v>12</v>
      </c>
      <c r="B31" s="30"/>
      <c r="C31" s="30">
        <f>SUM(C5:C30)</f>
        <v>1301492</v>
      </c>
      <c r="D31" s="31"/>
      <c r="E31" s="54"/>
      <c r="F31" s="170" t="s">
        <v>22</v>
      </c>
      <c r="G31" s="171"/>
      <c r="H31" s="32">
        <f>SUM(H5:H30)</f>
        <v>3525824</v>
      </c>
      <c r="I31" s="33">
        <f>SUM(I5:I30)</f>
        <v>4730000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2020-10-13T01:09:11Z</cp:lastPrinted>
  <dcterms:created xsi:type="dcterms:W3CDTF">2004-08-24T01:54:40Z</dcterms:created>
  <dcterms:modified xsi:type="dcterms:W3CDTF">2020-10-13T01:09:14Z</dcterms:modified>
  <cp:category/>
  <cp:version/>
  <cp:contentType/>
  <cp:contentStatus/>
</cp:coreProperties>
</file>