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2180" windowHeight="9975" tabRatio="763" activeTab="2"/>
  </bookViews>
  <sheets>
    <sheet name="2020년 5월 결산서 " sheetId="1" r:id="rId1"/>
    <sheet name="2020년 비지정후원 직간접비사용내역" sheetId="2" r:id="rId2"/>
    <sheet name="2020년 지정후원 직간접비사용내역" sheetId="3" r:id="rId3"/>
  </sheets>
  <definedNames>
    <definedName name="_xlnm.Print_Area" localSheetId="0">'2020년 5월 결산서 '!$A$1:$L$32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I31" authorId="0">
      <text>
        <r>
          <rPr>
            <b/>
            <sz val="9"/>
            <rFont val="돋움"/>
            <family val="3"/>
          </rPr>
          <t>직접비비율</t>
        </r>
      </text>
    </comment>
    <comment ref="K31" authorId="0">
      <text>
        <r>
          <rPr>
            <b/>
            <sz val="9"/>
            <rFont val="돋움"/>
            <family val="3"/>
          </rPr>
          <t>직접비비율</t>
        </r>
      </text>
    </comment>
  </commentList>
</comments>
</file>

<file path=xl/sharedStrings.xml><?xml version="1.0" encoding="utf-8"?>
<sst xmlns="http://schemas.openxmlformats.org/spreadsheetml/2006/main" count="192" uniqueCount="98">
  <si>
    <t>세입</t>
  </si>
  <si>
    <t>후원금수입</t>
  </si>
  <si>
    <t>세출</t>
  </si>
  <si>
    <t>수용기관경비</t>
  </si>
  <si>
    <t>공공요금</t>
  </si>
  <si>
    <t>생계비</t>
  </si>
  <si>
    <t>제세공과금</t>
  </si>
  <si>
    <t>인건비</t>
  </si>
  <si>
    <t>업무추진비</t>
  </si>
  <si>
    <t>기관운영비</t>
  </si>
  <si>
    <t>여비</t>
  </si>
  <si>
    <t>시설장비유지비</t>
  </si>
  <si>
    <t>총 합계</t>
  </si>
  <si>
    <t>과목</t>
  </si>
  <si>
    <t>금액</t>
  </si>
  <si>
    <t>비고</t>
  </si>
  <si>
    <t>회의비</t>
  </si>
  <si>
    <t>차량비</t>
  </si>
  <si>
    <t>시설비</t>
  </si>
  <si>
    <t>사업비</t>
  </si>
  <si>
    <t>직접비</t>
  </si>
  <si>
    <t>간접비</t>
  </si>
  <si>
    <t>합   계</t>
  </si>
  <si>
    <t>의료비</t>
  </si>
  <si>
    <t>장의비</t>
  </si>
  <si>
    <t>자산취득비</t>
  </si>
  <si>
    <t>피복비</t>
  </si>
  <si>
    <t>기타운영비</t>
  </si>
  <si>
    <t>기타후생경비</t>
  </si>
  <si>
    <t>세입</t>
  </si>
  <si>
    <t>세출</t>
  </si>
  <si>
    <t>비고</t>
  </si>
  <si>
    <t>과목</t>
  </si>
  <si>
    <t>금액</t>
  </si>
  <si>
    <t>비지정</t>
  </si>
  <si>
    <t>비율</t>
  </si>
  <si>
    <t>지정</t>
  </si>
  <si>
    <t>후원금수입</t>
  </si>
  <si>
    <t>비지정후원금</t>
  </si>
  <si>
    <t>인건비</t>
  </si>
  <si>
    <t>지정후원금</t>
  </si>
  <si>
    <t>총 합계</t>
  </si>
  <si>
    <t>결연후원금</t>
  </si>
  <si>
    <t>급여</t>
  </si>
  <si>
    <t>제수당</t>
  </si>
  <si>
    <t>일용잡금</t>
  </si>
  <si>
    <t>퇴직금 및 퇴직적립금</t>
  </si>
  <si>
    <t>사회보험부담금</t>
  </si>
  <si>
    <t>직책보조비</t>
  </si>
  <si>
    <t>회의비</t>
  </si>
  <si>
    <t>운영비</t>
  </si>
  <si>
    <t>수용비 및 수수료</t>
  </si>
  <si>
    <t>재산조성비</t>
  </si>
  <si>
    <t>연료비</t>
  </si>
  <si>
    <t>프로그램사업비</t>
  </si>
  <si>
    <t>사무비</t>
  </si>
  <si>
    <t>프로그램</t>
  </si>
  <si>
    <t>결연후원</t>
  </si>
  <si>
    <t>사무비</t>
  </si>
  <si>
    <t>재산조성비</t>
  </si>
  <si>
    <t>사업비</t>
  </si>
  <si>
    <t>프로그램비</t>
  </si>
  <si>
    <t>후원/자원사업</t>
  </si>
  <si>
    <t>간접비/직접비 비율</t>
  </si>
  <si>
    <t>전월이월금</t>
  </si>
  <si>
    <t>수입</t>
  </si>
  <si>
    <t>지출</t>
  </si>
  <si>
    <t>차월이월금</t>
  </si>
  <si>
    <t>예금이자</t>
  </si>
  <si>
    <t>잡지출</t>
  </si>
  <si>
    <t xml:space="preserve">결연후원금 </t>
  </si>
  <si>
    <t>직원교육훈련비 및 복리후생</t>
  </si>
  <si>
    <t>직원회식비</t>
  </si>
  <si>
    <t>직원교육/복리</t>
  </si>
  <si>
    <t>결연후원금</t>
  </si>
  <si>
    <t>시설리모델링</t>
  </si>
  <si>
    <t>푸드트럭 물품구입</t>
  </si>
  <si>
    <t>사랑빚은 p/g</t>
  </si>
  <si>
    <t>차월이월금 내역</t>
  </si>
  <si>
    <t>수입</t>
  </si>
  <si>
    <t>지출</t>
  </si>
  <si>
    <t>잔액</t>
  </si>
  <si>
    <t>비지정후원금</t>
  </si>
  <si>
    <t>푸드트럭</t>
  </si>
  <si>
    <t>2020년 5월 바다의별 후원금 결산서</t>
  </si>
  <si>
    <t>2020. 5. 31 기준 (단위 : 원)</t>
  </si>
  <si>
    <t>2020년도 5월 바다의별 비지정후원금 사용내역(직,간접비)</t>
  </si>
  <si>
    <t>2020. 5. 31기준 (단위 : 원)</t>
  </si>
  <si>
    <t>2020년도 5월 바다의별 지정후원금 사용내역(직,간접비)</t>
  </si>
  <si>
    <t>2020. 5. 31일 기준 (단위 : 원)</t>
  </si>
  <si>
    <t>시설개.보수</t>
  </si>
  <si>
    <t>연합모금</t>
  </si>
  <si>
    <t>cms 및 나라장터 이용수수료</t>
  </si>
  <si>
    <t>포터 보험변경 해지환급금</t>
  </si>
  <si>
    <t>지정맥인식기, 근태관리 노트북 구입</t>
  </si>
  <si>
    <t>의약품, 일회용마스크 구입</t>
  </si>
  <si>
    <t>주방증축 및 리모델링공사 설계비 (1차)</t>
  </si>
  <si>
    <t>바보나눔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</si>
</sst>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 "/>
  </numFmts>
  <fonts count="50">
    <font>
      <sz val="11"/>
      <name val="돋움"/>
      <family val="3"/>
    </font>
    <font>
      <sz val="8"/>
      <name val="돋움"/>
      <family val="3"/>
    </font>
    <font>
      <sz val="8"/>
      <name val="맑은 고딕"/>
      <family val="3"/>
    </font>
    <font>
      <b/>
      <sz val="9"/>
      <name val="돋움"/>
      <family val="3"/>
    </font>
    <font>
      <sz val="10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맑은 고딕"/>
      <family val="3"/>
    </font>
    <font>
      <b/>
      <sz val="10"/>
      <name val="맑은 고딕"/>
      <family val="3"/>
    </font>
    <font>
      <b/>
      <sz val="11"/>
      <name val="맑은 고딕"/>
      <family val="3"/>
    </font>
    <font>
      <b/>
      <sz val="16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sz val="8"/>
      <name val="Calibri"/>
      <family val="3"/>
    </font>
    <font>
      <b/>
      <sz val="11"/>
      <name val="Calibri"/>
      <family val="3"/>
    </font>
    <font>
      <b/>
      <sz val="16"/>
      <name val="Calibri"/>
      <family val="3"/>
    </font>
    <font>
      <b/>
      <sz val="8"/>
      <name val="돋움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3999302387238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 style="medium"/>
      <top/>
      <bottom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43" fillId="0" borderId="0" xfId="0" applyFont="1" applyAlignment="1">
      <alignment/>
    </xf>
    <xf numFmtId="176" fontId="44" fillId="0" borderId="0" xfId="0" applyNumberFormat="1" applyFont="1" applyAlignment="1">
      <alignment horizontal="center" vertical="center"/>
    </xf>
    <xf numFmtId="176" fontId="44" fillId="0" borderId="0" xfId="0" applyNumberFormat="1" applyFont="1" applyAlignment="1">
      <alignment vertical="center"/>
    </xf>
    <xf numFmtId="176" fontId="44" fillId="0" borderId="0" xfId="0" applyNumberFormat="1" applyFont="1" applyAlignment="1">
      <alignment horizontal="right"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33" borderId="11" xfId="0" applyNumberFormat="1" applyFont="1" applyFill="1" applyBorder="1" applyAlignment="1">
      <alignment horizontal="center" vertical="center"/>
    </xf>
    <xf numFmtId="176" fontId="45" fillId="33" borderId="12" xfId="0" applyNumberFormat="1" applyFont="1" applyFill="1" applyBorder="1" applyAlignment="1">
      <alignment horizontal="center" vertical="center"/>
    </xf>
    <xf numFmtId="176" fontId="45" fillId="33" borderId="13" xfId="0" applyNumberFormat="1" applyFont="1" applyFill="1" applyBorder="1" applyAlignment="1">
      <alignment horizontal="center" vertical="center"/>
    </xf>
    <xf numFmtId="176" fontId="44" fillId="0" borderId="14" xfId="0" applyNumberFormat="1" applyFont="1" applyFill="1" applyBorder="1" applyAlignment="1">
      <alignment horizontal="left" vertical="center"/>
    </xf>
    <xf numFmtId="176" fontId="44" fillId="0" borderId="14" xfId="0" applyNumberFormat="1" applyFont="1" applyFill="1" applyBorder="1" applyAlignment="1">
      <alignment vertical="center"/>
    </xf>
    <xf numFmtId="176" fontId="44" fillId="0" borderId="15" xfId="0" applyNumberFormat="1" applyFont="1" applyFill="1" applyBorder="1" applyAlignment="1">
      <alignment horizontal="center" vertical="center"/>
    </xf>
    <xf numFmtId="176" fontId="44" fillId="0" borderId="16" xfId="0" applyNumberFormat="1" applyFont="1" applyFill="1" applyBorder="1" applyAlignment="1">
      <alignment vertical="center"/>
    </xf>
    <xf numFmtId="176" fontId="44" fillId="0" borderId="17" xfId="0" applyNumberFormat="1" applyFont="1" applyFill="1" applyBorder="1" applyAlignment="1">
      <alignment horizontal="center" vertical="center"/>
    </xf>
    <xf numFmtId="176" fontId="44" fillId="0" borderId="18" xfId="0" applyNumberFormat="1" applyFont="1" applyFill="1" applyBorder="1" applyAlignment="1">
      <alignment vertical="center"/>
    </xf>
    <xf numFmtId="0" fontId="46" fillId="0" borderId="19" xfId="0" applyFont="1" applyBorder="1" applyAlignment="1">
      <alignment horizontal="center" vertical="center"/>
    </xf>
    <xf numFmtId="176" fontId="44" fillId="0" borderId="20" xfId="0" applyNumberFormat="1" applyFont="1" applyFill="1" applyBorder="1" applyAlignment="1">
      <alignment horizontal="left" vertical="center"/>
    </xf>
    <xf numFmtId="176" fontId="44" fillId="0" borderId="20" xfId="0" applyNumberFormat="1" applyFont="1" applyFill="1" applyBorder="1" applyAlignment="1">
      <alignment vertical="center"/>
    </xf>
    <xf numFmtId="176" fontId="44" fillId="0" borderId="21" xfId="0" applyNumberFormat="1" applyFont="1" applyFill="1" applyBorder="1" applyAlignment="1">
      <alignment horizontal="center" vertical="center"/>
    </xf>
    <xf numFmtId="176" fontId="44" fillId="0" borderId="15" xfId="0" applyNumberFormat="1" applyFont="1" applyFill="1" applyBorder="1" applyAlignment="1">
      <alignment vertical="center"/>
    </xf>
    <xf numFmtId="176" fontId="45" fillId="0" borderId="20" xfId="0" applyNumberFormat="1" applyFont="1" applyFill="1" applyBorder="1" applyAlignment="1">
      <alignment horizontal="center" vertical="center"/>
    </xf>
    <xf numFmtId="176" fontId="45" fillId="0" borderId="20" xfId="0" applyNumberFormat="1" applyFont="1" applyFill="1" applyBorder="1" applyAlignment="1">
      <alignment vertical="center"/>
    </xf>
    <xf numFmtId="176" fontId="44" fillId="0" borderId="21" xfId="0" applyNumberFormat="1" applyFont="1" applyFill="1" applyBorder="1" applyAlignment="1">
      <alignment vertical="center"/>
    </xf>
    <xf numFmtId="176" fontId="45" fillId="0" borderId="17" xfId="0" applyNumberFormat="1" applyFont="1" applyFill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3" fillId="0" borderId="20" xfId="0" applyFont="1" applyBorder="1" applyAlignment="1">
      <alignment/>
    </xf>
    <xf numFmtId="176" fontId="44" fillId="0" borderId="23" xfId="0" applyNumberFormat="1" applyFont="1" applyFill="1" applyBorder="1" applyAlignment="1">
      <alignment vertical="center"/>
    </xf>
    <xf numFmtId="176" fontId="44" fillId="0" borderId="24" xfId="0" applyNumberFormat="1" applyFont="1" applyFill="1" applyBorder="1" applyAlignment="1">
      <alignment horizontal="center" vertical="center"/>
    </xf>
    <xf numFmtId="176" fontId="44" fillId="0" borderId="25" xfId="0" applyNumberFormat="1" applyFont="1" applyFill="1" applyBorder="1" applyAlignment="1">
      <alignment vertical="center"/>
    </xf>
    <xf numFmtId="176" fontId="47" fillId="33" borderId="26" xfId="0" applyNumberFormat="1" applyFont="1" applyFill="1" applyBorder="1" applyAlignment="1">
      <alignment horizontal="center" vertical="center"/>
    </xf>
    <xf numFmtId="176" fontId="47" fillId="33" borderId="10" xfId="0" applyNumberFormat="1" applyFont="1" applyFill="1" applyBorder="1" applyAlignment="1">
      <alignment vertical="center"/>
    </xf>
    <xf numFmtId="176" fontId="47" fillId="33" borderId="11" xfId="0" applyNumberFormat="1" applyFont="1" applyFill="1" applyBorder="1" applyAlignment="1">
      <alignment vertical="center"/>
    </xf>
    <xf numFmtId="176" fontId="47" fillId="34" borderId="27" xfId="0" applyNumberFormat="1" applyFont="1" applyFill="1" applyBorder="1" applyAlignment="1">
      <alignment horizontal="right" vertical="center"/>
    </xf>
    <xf numFmtId="176" fontId="47" fillId="34" borderId="28" xfId="0" applyNumberFormat="1" applyFont="1" applyFill="1" applyBorder="1" applyAlignment="1">
      <alignment horizontal="right" vertical="center"/>
    </xf>
    <xf numFmtId="0" fontId="43" fillId="0" borderId="28" xfId="0" applyFont="1" applyBorder="1" applyAlignment="1">
      <alignment horizontal="center" vertical="center"/>
    </xf>
    <xf numFmtId="176" fontId="43" fillId="0" borderId="0" xfId="0" applyNumberFormat="1" applyFont="1" applyAlignment="1">
      <alignment/>
    </xf>
    <xf numFmtId="0" fontId="43" fillId="0" borderId="13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176" fontId="43" fillId="0" borderId="0" xfId="0" applyNumberFormat="1" applyFont="1" applyAlignment="1">
      <alignment horizontal="center" vertical="center"/>
    </xf>
    <xf numFmtId="176" fontId="45" fillId="33" borderId="29" xfId="0" applyNumberFormat="1" applyFont="1" applyFill="1" applyBorder="1" applyAlignment="1">
      <alignment horizontal="center" vertical="center"/>
    </xf>
    <xf numFmtId="176" fontId="45" fillId="33" borderId="30" xfId="0" applyNumberFormat="1" applyFont="1" applyFill="1" applyBorder="1" applyAlignment="1">
      <alignment horizontal="center" vertical="center"/>
    </xf>
    <xf numFmtId="176" fontId="44" fillId="0" borderId="31" xfId="0" applyNumberFormat="1" applyFont="1" applyFill="1" applyBorder="1" applyAlignment="1">
      <alignment vertical="center"/>
    </xf>
    <xf numFmtId="177" fontId="44" fillId="0" borderId="15" xfId="0" applyNumberFormat="1" applyFont="1" applyFill="1" applyBorder="1" applyAlignment="1">
      <alignment vertical="center"/>
    </xf>
    <xf numFmtId="176" fontId="44" fillId="0" borderId="32" xfId="0" applyNumberFormat="1" applyFont="1" applyBorder="1" applyAlignment="1">
      <alignment vertical="center"/>
    </xf>
    <xf numFmtId="176" fontId="44" fillId="0" borderId="22" xfId="0" applyNumberFormat="1" applyFont="1" applyBorder="1" applyAlignment="1">
      <alignment vertical="center"/>
    </xf>
    <xf numFmtId="176" fontId="45" fillId="33" borderId="10" xfId="0" applyNumberFormat="1" applyFont="1" applyFill="1" applyBorder="1" applyAlignment="1">
      <alignment vertical="center"/>
    </xf>
    <xf numFmtId="176" fontId="45" fillId="33" borderId="11" xfId="0" applyNumberFormat="1" applyFont="1" applyFill="1" applyBorder="1" applyAlignment="1">
      <alignment vertical="center"/>
    </xf>
    <xf numFmtId="176" fontId="45" fillId="33" borderId="26" xfId="0" applyNumberFormat="1" applyFont="1" applyFill="1" applyBorder="1" applyAlignment="1">
      <alignment vertical="center"/>
    </xf>
    <xf numFmtId="177" fontId="45" fillId="33" borderId="11" xfId="0" applyNumberFormat="1" applyFont="1" applyFill="1" applyBorder="1" applyAlignment="1">
      <alignment vertical="center"/>
    </xf>
    <xf numFmtId="176" fontId="44" fillId="0" borderId="13" xfId="0" applyNumberFormat="1" applyFont="1" applyBorder="1" applyAlignment="1">
      <alignment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0" borderId="31" xfId="0" applyNumberFormat="1" applyFont="1" applyFill="1" applyBorder="1" applyAlignment="1">
      <alignment horizontal="center" vertical="center"/>
    </xf>
    <xf numFmtId="176" fontId="45" fillId="0" borderId="33" xfId="0" applyNumberFormat="1" applyFont="1" applyFill="1" applyBorder="1" applyAlignment="1">
      <alignment horizontal="center" vertical="center"/>
    </xf>
    <xf numFmtId="176" fontId="47" fillId="33" borderId="34" xfId="0" applyNumberFormat="1" applyFont="1" applyFill="1" applyBorder="1" applyAlignment="1">
      <alignment vertical="center"/>
    </xf>
    <xf numFmtId="0" fontId="46" fillId="0" borderId="35" xfId="0" applyFont="1" applyBorder="1" applyAlignment="1">
      <alignment horizontal="center" vertical="center"/>
    </xf>
    <xf numFmtId="176" fontId="44" fillId="0" borderId="36" xfId="0" applyNumberFormat="1" applyFont="1" applyFill="1" applyBorder="1" applyAlignment="1">
      <alignment vertical="center"/>
    </xf>
    <xf numFmtId="176" fontId="45" fillId="0" borderId="37" xfId="0" applyNumberFormat="1" applyFont="1" applyFill="1" applyBorder="1" applyAlignment="1">
      <alignment horizontal="center" vertical="center"/>
    </xf>
    <xf numFmtId="176" fontId="44" fillId="0" borderId="24" xfId="0" applyNumberFormat="1" applyFont="1" applyFill="1" applyBorder="1" applyAlignment="1">
      <alignment horizontal="center" vertical="center"/>
    </xf>
    <xf numFmtId="41" fontId="44" fillId="0" borderId="0" xfId="48" applyFont="1" applyAlignment="1">
      <alignment/>
    </xf>
    <xf numFmtId="176" fontId="44" fillId="0" borderId="38" xfId="0" applyNumberFormat="1" applyFont="1" applyFill="1" applyBorder="1" applyAlignment="1">
      <alignment horizontal="left" vertical="center"/>
    </xf>
    <xf numFmtId="41" fontId="44" fillId="0" borderId="33" xfId="48" applyFont="1" applyBorder="1" applyAlignment="1">
      <alignment/>
    </xf>
    <xf numFmtId="176" fontId="45" fillId="0" borderId="33" xfId="0" applyNumberFormat="1" applyFont="1" applyFill="1" applyBorder="1" applyAlignment="1">
      <alignment vertical="center"/>
    </xf>
    <xf numFmtId="176" fontId="44" fillId="0" borderId="33" xfId="0" applyNumberFormat="1" applyFont="1" applyFill="1" applyBorder="1" applyAlignment="1">
      <alignment vertical="center"/>
    </xf>
    <xf numFmtId="0" fontId="44" fillId="0" borderId="20" xfId="0" applyFont="1" applyBorder="1" applyAlignment="1">
      <alignment/>
    </xf>
    <xf numFmtId="41" fontId="45" fillId="0" borderId="39" xfId="48" applyFont="1" applyFill="1" applyBorder="1" applyAlignment="1">
      <alignment horizontal="right" vertical="center"/>
    </xf>
    <xf numFmtId="41" fontId="45" fillId="0" borderId="19" xfId="48" applyFont="1" applyFill="1" applyBorder="1" applyAlignment="1">
      <alignment horizontal="right" vertical="center"/>
    </xf>
    <xf numFmtId="41" fontId="45" fillId="0" borderId="17" xfId="48" applyFont="1" applyFill="1" applyBorder="1" applyAlignment="1">
      <alignment horizontal="right" vertical="center"/>
    </xf>
    <xf numFmtId="41" fontId="45" fillId="0" borderId="22" xfId="48" applyFont="1" applyFill="1" applyBorder="1" applyAlignment="1">
      <alignment horizontal="right" vertical="center"/>
    </xf>
    <xf numFmtId="41" fontId="45" fillId="0" borderId="22" xfId="48" applyFont="1" applyFill="1" applyBorder="1" applyAlignment="1">
      <alignment vertical="center"/>
    </xf>
    <xf numFmtId="41" fontId="45" fillId="0" borderId="40" xfId="48" applyFont="1" applyFill="1" applyBorder="1" applyAlignment="1">
      <alignment horizontal="center" vertical="center"/>
    </xf>
    <xf numFmtId="41" fontId="45" fillId="0" borderId="41" xfId="48" applyFont="1" applyFill="1" applyBorder="1" applyAlignment="1">
      <alignment horizontal="right" vertical="center"/>
    </xf>
    <xf numFmtId="41" fontId="45" fillId="0" borderId="35" xfId="48" applyFont="1" applyFill="1" applyBorder="1" applyAlignment="1">
      <alignment horizontal="right" vertical="center"/>
    </xf>
    <xf numFmtId="0" fontId="43" fillId="0" borderId="20" xfId="0" applyFont="1" applyBorder="1" applyAlignment="1">
      <alignment/>
    </xf>
    <xf numFmtId="176" fontId="44" fillId="0" borderId="42" xfId="0" applyNumberFormat="1" applyFont="1" applyFill="1" applyBorder="1" applyAlignment="1">
      <alignment vertical="center"/>
    </xf>
    <xf numFmtId="176" fontId="44" fillId="0" borderId="43" xfId="0" applyNumberFormat="1" applyFont="1" applyFill="1" applyBorder="1" applyAlignment="1">
      <alignment vertical="center"/>
    </xf>
    <xf numFmtId="176" fontId="44" fillId="0" borderId="14" xfId="0" applyNumberFormat="1" applyFont="1" applyFill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176" fontId="44" fillId="0" borderId="14" xfId="0" applyNumberFormat="1" applyFont="1" applyFill="1" applyBorder="1" applyAlignment="1">
      <alignment horizontal="right" vertical="center"/>
    </xf>
    <xf numFmtId="41" fontId="44" fillId="0" borderId="33" xfId="48" applyFont="1" applyBorder="1" applyAlignment="1">
      <alignment horizontal="right" vertical="center"/>
    </xf>
    <xf numFmtId="176" fontId="46" fillId="0" borderId="15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6" fillId="0" borderId="22" xfId="0" applyFont="1" applyBorder="1" applyAlignment="1">
      <alignment vertical="center" wrapText="1"/>
    </xf>
    <xf numFmtId="0" fontId="46" fillId="0" borderId="22" xfId="0" applyFont="1" applyBorder="1" applyAlignment="1">
      <alignment vertical="center"/>
    </xf>
    <xf numFmtId="177" fontId="47" fillId="34" borderId="27" xfId="43" applyNumberFormat="1" applyFont="1" applyFill="1" applyBorder="1" applyAlignment="1">
      <alignment horizontal="right" vertical="center"/>
    </xf>
    <xf numFmtId="177" fontId="47" fillId="34" borderId="28" xfId="43" applyNumberFormat="1" applyFont="1" applyFill="1" applyBorder="1" applyAlignment="1">
      <alignment horizontal="right" vertical="center"/>
    </xf>
    <xf numFmtId="176" fontId="44" fillId="0" borderId="17" xfId="0" applyNumberFormat="1" applyFont="1" applyFill="1" applyBorder="1" applyAlignment="1">
      <alignment vertical="center"/>
    </xf>
    <xf numFmtId="176" fontId="46" fillId="0" borderId="21" xfId="0" applyNumberFormat="1" applyFont="1" applyFill="1" applyBorder="1" applyAlignment="1">
      <alignment vertical="center" wrapText="1"/>
    </xf>
    <xf numFmtId="176" fontId="44" fillId="0" borderId="20" xfId="0" applyNumberFormat="1" applyFont="1" applyFill="1" applyBorder="1" applyAlignment="1">
      <alignment horizontal="center" vertical="center" wrapText="1"/>
    </xf>
    <xf numFmtId="176" fontId="44" fillId="0" borderId="20" xfId="0" applyNumberFormat="1" applyFont="1" applyFill="1" applyBorder="1" applyAlignment="1">
      <alignment horizontal="center" vertical="center"/>
    </xf>
    <xf numFmtId="176" fontId="46" fillId="0" borderId="21" xfId="0" applyNumberFormat="1" applyFont="1" applyFill="1" applyBorder="1" applyAlignment="1">
      <alignment horizontal="left" vertical="center"/>
    </xf>
    <xf numFmtId="176" fontId="44" fillId="0" borderId="0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 wrapText="1"/>
    </xf>
    <xf numFmtId="176" fontId="4" fillId="0" borderId="34" xfId="0" applyNumberFormat="1" applyFont="1" applyFill="1" applyBorder="1" applyAlignment="1">
      <alignment vertical="center" wrapText="1"/>
    </xf>
    <xf numFmtId="176" fontId="4" fillId="0" borderId="44" xfId="0" applyNumberFormat="1" applyFont="1" applyFill="1" applyBorder="1" applyAlignment="1">
      <alignment vertical="center" wrapText="1"/>
    </xf>
    <xf numFmtId="176" fontId="44" fillId="35" borderId="0" xfId="0" applyNumberFormat="1" applyFont="1" applyFill="1" applyBorder="1" applyAlignment="1">
      <alignment horizontal="right" vertical="center"/>
    </xf>
    <xf numFmtId="176" fontId="44" fillId="0" borderId="43" xfId="0" applyNumberFormat="1" applyFont="1" applyBorder="1" applyAlignment="1">
      <alignment horizontal="center" vertical="center"/>
    </xf>
    <xf numFmtId="176" fontId="44" fillId="0" borderId="45" xfId="0" applyNumberFormat="1" applyFont="1" applyFill="1" applyBorder="1" applyAlignment="1">
      <alignment horizontal="center" vertical="center" wrapText="1"/>
    </xf>
    <xf numFmtId="176" fontId="44" fillId="0" borderId="43" xfId="0" applyNumberFormat="1" applyFont="1" applyFill="1" applyBorder="1" applyAlignment="1">
      <alignment horizontal="center" vertical="center" wrapText="1"/>
    </xf>
    <xf numFmtId="176" fontId="45" fillId="0" borderId="31" xfId="0" applyNumberFormat="1" applyFont="1" applyFill="1" applyBorder="1" applyAlignment="1">
      <alignment horizontal="center" vertical="center"/>
    </xf>
    <xf numFmtId="176" fontId="44" fillId="0" borderId="0" xfId="0" applyNumberFormat="1" applyFont="1" applyFill="1" applyBorder="1" applyAlignment="1">
      <alignment horizontal="right" vertical="center"/>
    </xf>
    <xf numFmtId="176" fontId="45" fillId="33" borderId="26" xfId="0" applyNumberFormat="1" applyFont="1" applyFill="1" applyBorder="1" applyAlignment="1">
      <alignment horizontal="center"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4" fillId="0" borderId="43" xfId="0" applyNumberFormat="1" applyFont="1" applyFill="1" applyBorder="1" applyAlignment="1">
      <alignment horizontal="center" vertical="center"/>
    </xf>
    <xf numFmtId="176" fontId="44" fillId="0" borderId="46" xfId="0" applyNumberFormat="1" applyFont="1" applyFill="1" applyBorder="1" applyAlignment="1">
      <alignment vertical="center"/>
    </xf>
    <xf numFmtId="176" fontId="44" fillId="0" borderId="47" xfId="0" applyNumberFormat="1" applyFont="1" applyFill="1" applyBorder="1" applyAlignment="1">
      <alignment vertical="center"/>
    </xf>
    <xf numFmtId="176" fontId="44" fillId="35" borderId="46" xfId="0" applyNumberFormat="1" applyFont="1" applyFill="1" applyBorder="1" applyAlignment="1">
      <alignment horizontal="right" vertical="center"/>
    </xf>
    <xf numFmtId="176" fontId="44" fillId="0" borderId="0" xfId="0" applyNumberFormat="1" applyFont="1" applyBorder="1" applyAlignment="1">
      <alignment vertical="center"/>
    </xf>
    <xf numFmtId="176" fontId="44" fillId="0" borderId="43" xfId="0" applyNumberFormat="1" applyFont="1" applyFill="1" applyBorder="1" applyAlignment="1">
      <alignment horizontal="center" vertical="center"/>
    </xf>
    <xf numFmtId="176" fontId="44" fillId="35" borderId="0" xfId="0" applyNumberFormat="1" applyFont="1" applyFill="1" applyAlignment="1">
      <alignment horizontal="right" vertical="center"/>
    </xf>
    <xf numFmtId="176" fontId="44" fillId="35" borderId="47" xfId="0" applyNumberFormat="1" applyFont="1" applyFill="1" applyBorder="1" applyAlignment="1">
      <alignment horizontal="right" vertical="center"/>
    </xf>
    <xf numFmtId="176" fontId="44" fillId="35" borderId="42" xfId="0" applyNumberFormat="1" applyFont="1" applyFill="1" applyBorder="1" applyAlignment="1">
      <alignment horizontal="right" vertical="center"/>
    </xf>
    <xf numFmtId="176" fontId="44" fillId="0" borderId="48" xfId="0" applyNumberFormat="1" applyFont="1" applyBorder="1" applyAlignment="1">
      <alignment horizontal="center" vertical="center"/>
    </xf>
    <xf numFmtId="176" fontId="44" fillId="0" borderId="48" xfId="0" applyNumberFormat="1" applyFont="1" applyBorder="1" applyAlignment="1">
      <alignment vertical="center"/>
    </xf>
    <xf numFmtId="176" fontId="44" fillId="36" borderId="43" xfId="0" applyNumberFormat="1" applyFont="1" applyFill="1" applyBorder="1" applyAlignment="1">
      <alignment horizontal="center" vertical="center"/>
    </xf>
    <xf numFmtId="176" fontId="44" fillId="36" borderId="0" xfId="0" applyNumberFormat="1" applyFont="1" applyFill="1" applyBorder="1" applyAlignment="1">
      <alignment horizontal="right" vertical="center"/>
    </xf>
    <xf numFmtId="176" fontId="44" fillId="36" borderId="42" xfId="0" applyNumberFormat="1" applyFont="1" applyFill="1" applyBorder="1" applyAlignment="1">
      <alignment horizontal="right" vertical="center"/>
    </xf>
    <xf numFmtId="176" fontId="44" fillId="0" borderId="49" xfId="0" applyNumberFormat="1" applyFont="1" applyBorder="1" applyAlignment="1">
      <alignment horizontal="center" vertical="center"/>
    </xf>
    <xf numFmtId="176" fontId="44" fillId="0" borderId="49" xfId="0" applyNumberFormat="1" applyFont="1" applyBorder="1" applyAlignment="1">
      <alignment vertical="center"/>
    </xf>
    <xf numFmtId="176" fontId="45" fillId="37" borderId="45" xfId="0" applyNumberFormat="1" applyFont="1" applyFill="1" applyBorder="1" applyAlignment="1">
      <alignment horizontal="center" vertical="center"/>
    </xf>
    <xf numFmtId="176" fontId="45" fillId="37" borderId="50" xfId="0" applyNumberFormat="1" applyFont="1" applyFill="1" applyBorder="1" applyAlignment="1">
      <alignment horizontal="center" vertical="center"/>
    </xf>
    <xf numFmtId="176" fontId="45" fillId="37" borderId="46" xfId="0" applyNumberFormat="1" applyFont="1" applyFill="1" applyBorder="1" applyAlignment="1">
      <alignment horizontal="center" vertical="center"/>
    </xf>
    <xf numFmtId="176" fontId="45" fillId="37" borderId="49" xfId="0" applyNumberFormat="1" applyFont="1" applyFill="1" applyBorder="1" applyAlignment="1">
      <alignment horizontal="center" vertical="center"/>
    </xf>
    <xf numFmtId="176" fontId="45" fillId="37" borderId="47" xfId="0" applyNumberFormat="1" applyFont="1" applyFill="1" applyBorder="1" applyAlignment="1">
      <alignment horizontal="center" vertical="center"/>
    </xf>
    <xf numFmtId="176" fontId="45" fillId="37" borderId="51" xfId="0" applyNumberFormat="1" applyFont="1" applyFill="1" applyBorder="1" applyAlignment="1">
      <alignment horizontal="center" vertical="center"/>
    </xf>
    <xf numFmtId="176" fontId="45" fillId="0" borderId="24" xfId="0" applyNumberFormat="1" applyFont="1" applyFill="1" applyBorder="1" applyAlignment="1">
      <alignment horizontal="center" vertical="center"/>
    </xf>
    <xf numFmtId="176" fontId="45" fillId="0" borderId="52" xfId="0" applyNumberFormat="1" applyFont="1" applyFill="1" applyBorder="1" applyAlignment="1">
      <alignment horizontal="center" vertical="center"/>
    </xf>
    <xf numFmtId="176" fontId="45" fillId="0" borderId="31" xfId="0" applyNumberFormat="1" applyFont="1" applyFill="1" applyBorder="1" applyAlignment="1">
      <alignment horizontal="center" vertical="center"/>
    </xf>
    <xf numFmtId="176" fontId="45" fillId="0" borderId="53" xfId="0" applyNumberFormat="1" applyFont="1" applyFill="1" applyBorder="1" applyAlignment="1">
      <alignment horizontal="center" vertical="center"/>
    </xf>
    <xf numFmtId="176" fontId="45" fillId="0" borderId="54" xfId="0" applyNumberFormat="1" applyFont="1" applyFill="1" applyBorder="1" applyAlignment="1">
      <alignment horizontal="center" vertical="center"/>
    </xf>
    <xf numFmtId="176" fontId="45" fillId="0" borderId="55" xfId="0" applyNumberFormat="1" applyFont="1" applyFill="1" applyBorder="1" applyAlignment="1">
      <alignment horizontal="center" vertical="center"/>
    </xf>
    <xf numFmtId="176" fontId="45" fillId="33" borderId="41" xfId="0" applyNumberFormat="1" applyFont="1" applyFill="1" applyBorder="1" applyAlignment="1">
      <alignment horizontal="center" vertical="center"/>
    </xf>
    <xf numFmtId="176" fontId="45" fillId="33" borderId="56" xfId="0" applyNumberFormat="1" applyFont="1" applyFill="1" applyBorder="1" applyAlignment="1">
      <alignment horizontal="center" vertical="center"/>
    </xf>
    <xf numFmtId="176" fontId="45" fillId="33" borderId="36" xfId="0" applyNumberFormat="1" applyFont="1" applyFill="1" applyBorder="1" applyAlignment="1">
      <alignment horizontal="center" vertical="center"/>
    </xf>
    <xf numFmtId="176" fontId="45" fillId="34" borderId="40" xfId="0" applyNumberFormat="1" applyFont="1" applyFill="1" applyBorder="1" applyAlignment="1">
      <alignment horizontal="right" vertical="center"/>
    </xf>
    <xf numFmtId="176" fontId="45" fillId="34" borderId="57" xfId="0" applyNumberFormat="1" applyFont="1" applyFill="1" applyBorder="1" applyAlignment="1">
      <alignment horizontal="right" vertical="center"/>
    </xf>
    <xf numFmtId="176" fontId="45" fillId="34" borderId="58" xfId="0" applyNumberFormat="1" applyFont="1" applyFill="1" applyBorder="1" applyAlignment="1">
      <alignment horizontal="right" vertical="center"/>
    </xf>
    <xf numFmtId="176" fontId="45" fillId="0" borderId="59" xfId="0" applyNumberFormat="1" applyFont="1" applyFill="1" applyBorder="1" applyAlignment="1">
      <alignment horizontal="center" vertical="center"/>
    </xf>
    <xf numFmtId="176" fontId="45" fillId="0" borderId="38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5" fillId="0" borderId="25" xfId="0" applyNumberFormat="1" applyFont="1" applyFill="1" applyBorder="1" applyAlignment="1">
      <alignment horizontal="center" vertical="center"/>
    </xf>
    <xf numFmtId="176" fontId="45" fillId="0" borderId="60" xfId="0" applyNumberFormat="1" applyFont="1" applyFill="1" applyBorder="1" applyAlignment="1">
      <alignment horizontal="center" vertical="center" wrapText="1"/>
    </xf>
    <xf numFmtId="176" fontId="45" fillId="33" borderId="39" xfId="0" applyNumberFormat="1" applyFont="1" applyFill="1" applyBorder="1" applyAlignment="1">
      <alignment horizontal="center" vertical="center"/>
    </xf>
    <xf numFmtId="176" fontId="45" fillId="33" borderId="61" xfId="0" applyNumberFormat="1" applyFont="1" applyFill="1" applyBorder="1" applyAlignment="1">
      <alignment horizontal="center" vertical="center"/>
    </xf>
    <xf numFmtId="176" fontId="45" fillId="33" borderId="18" xfId="0" applyNumberFormat="1" applyFont="1" applyFill="1" applyBorder="1" applyAlignment="1">
      <alignment horizontal="center" vertical="center"/>
    </xf>
    <xf numFmtId="176" fontId="45" fillId="33" borderId="26" xfId="0" applyNumberFormat="1" applyFont="1" applyFill="1" applyBorder="1" applyAlignment="1">
      <alignment horizontal="center"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38" borderId="62" xfId="0" applyNumberFormat="1" applyFont="1" applyFill="1" applyBorder="1" applyAlignment="1">
      <alignment horizontal="center" vertical="center"/>
    </xf>
    <xf numFmtId="0" fontId="47" fillId="0" borderId="13" xfId="0" applyFont="1" applyBorder="1" applyAlignment="1">
      <alignment vertical="center"/>
    </xf>
    <xf numFmtId="176" fontId="48" fillId="0" borderId="0" xfId="0" applyNumberFormat="1" applyFont="1" applyAlignment="1">
      <alignment horizontal="center" vertical="center"/>
    </xf>
    <xf numFmtId="176" fontId="45" fillId="33" borderId="63" xfId="0" applyNumberFormat="1" applyFont="1" applyFill="1" applyBorder="1" applyAlignment="1">
      <alignment horizontal="center" vertical="center"/>
    </xf>
    <xf numFmtId="176" fontId="45" fillId="33" borderId="64" xfId="0" applyNumberFormat="1" applyFont="1" applyFill="1" applyBorder="1" applyAlignment="1">
      <alignment horizontal="center" vertical="center"/>
    </xf>
    <xf numFmtId="176" fontId="45" fillId="33" borderId="65" xfId="0" applyNumberFormat="1" applyFont="1" applyFill="1" applyBorder="1" applyAlignment="1">
      <alignment horizontal="center" vertical="center"/>
    </xf>
    <xf numFmtId="176" fontId="44" fillId="0" borderId="45" xfId="0" applyNumberFormat="1" applyFont="1" applyFill="1" applyBorder="1" applyAlignment="1">
      <alignment horizontal="center" vertical="center"/>
    </xf>
    <xf numFmtId="176" fontId="44" fillId="0" borderId="43" xfId="0" applyNumberFormat="1" applyFont="1" applyFill="1" applyBorder="1" applyAlignment="1">
      <alignment horizontal="center" vertical="center"/>
    </xf>
    <xf numFmtId="176" fontId="44" fillId="0" borderId="46" xfId="0" applyNumberFormat="1" applyFont="1" applyFill="1" applyBorder="1" applyAlignment="1">
      <alignment horizontal="right" vertical="center"/>
    </xf>
    <xf numFmtId="176" fontId="44" fillId="0" borderId="0" xfId="0" applyNumberFormat="1" applyFont="1" applyFill="1" applyBorder="1" applyAlignment="1">
      <alignment horizontal="right" vertical="center"/>
    </xf>
    <xf numFmtId="176" fontId="44" fillId="35" borderId="46" xfId="0" applyNumberFormat="1" applyFont="1" applyFill="1" applyBorder="1" applyAlignment="1">
      <alignment horizontal="right" vertical="center"/>
    </xf>
    <xf numFmtId="176" fontId="44" fillId="35" borderId="49" xfId="0" applyNumberFormat="1" applyFont="1" applyFill="1" applyBorder="1" applyAlignment="1">
      <alignment horizontal="right" vertical="center"/>
    </xf>
    <xf numFmtId="176" fontId="45" fillId="33" borderId="66" xfId="0" applyNumberFormat="1" applyFont="1" applyFill="1" applyBorder="1" applyAlignment="1">
      <alignment horizontal="center" vertical="center"/>
    </xf>
    <xf numFmtId="0" fontId="47" fillId="38" borderId="62" xfId="0" applyFont="1" applyFill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176" fontId="44" fillId="0" borderId="24" xfId="0" applyNumberFormat="1" applyFont="1" applyFill="1" applyBorder="1" applyAlignment="1">
      <alignment horizontal="center" vertical="center"/>
    </xf>
    <xf numFmtId="176" fontId="44" fillId="0" borderId="52" xfId="0" applyNumberFormat="1" applyFont="1" applyFill="1" applyBorder="1" applyAlignment="1">
      <alignment horizontal="center" vertical="center"/>
    </xf>
    <xf numFmtId="176" fontId="44" fillId="0" borderId="29" xfId="0" applyNumberFormat="1" applyFont="1" applyFill="1" applyBorder="1" applyAlignment="1">
      <alignment horizontal="center" vertical="center"/>
    </xf>
    <xf numFmtId="0" fontId="47" fillId="34" borderId="67" xfId="0" applyFont="1" applyFill="1" applyBorder="1" applyAlignment="1">
      <alignment horizontal="center" vertical="center"/>
    </xf>
    <xf numFmtId="0" fontId="47" fillId="34" borderId="68" xfId="0" applyFont="1" applyFill="1" applyBorder="1" applyAlignment="1">
      <alignment horizontal="center" vertical="center"/>
    </xf>
    <xf numFmtId="176" fontId="44" fillId="0" borderId="60" xfId="0" applyNumberFormat="1" applyFont="1" applyFill="1" applyBorder="1" applyAlignment="1">
      <alignment horizontal="center" vertical="center"/>
    </xf>
    <xf numFmtId="176" fontId="44" fillId="0" borderId="31" xfId="0" applyNumberFormat="1" applyFont="1" applyFill="1" applyBorder="1" applyAlignment="1">
      <alignment horizontal="center" vertical="center"/>
    </xf>
    <xf numFmtId="176" fontId="45" fillId="0" borderId="69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view="pageBreakPreview" zoomScale="90" zoomScaleSheetLayoutView="90" zoomScalePageLayoutView="0" workbookViewId="0" topLeftCell="A1">
      <selection activeCell="A11" sqref="A11"/>
    </sheetView>
  </sheetViews>
  <sheetFormatPr defaultColWidth="8.88671875" defaultRowHeight="13.5"/>
  <cols>
    <col min="1" max="1" width="12.99609375" style="2" bestFit="1" customWidth="1"/>
    <col min="2" max="2" width="10.88671875" style="3" bestFit="1" customWidth="1"/>
    <col min="3" max="3" width="11.10546875" style="3" bestFit="1" customWidth="1"/>
    <col min="4" max="4" width="10.88671875" style="3" bestFit="1" customWidth="1"/>
    <col min="5" max="5" width="10.77734375" style="3" customWidth="1"/>
    <col min="6" max="6" width="10.77734375" style="2" customWidth="1"/>
    <col min="7" max="7" width="19.77734375" style="3" customWidth="1"/>
    <col min="8" max="8" width="13.6640625" style="3" customWidth="1"/>
    <col min="9" max="9" width="6.77734375" style="3" customWidth="1"/>
    <col min="10" max="10" width="10.5546875" style="3" customWidth="1"/>
    <col min="11" max="12" width="9.10546875" style="3" customWidth="1"/>
    <col min="13" max="13" width="13.77734375" style="3" customWidth="1"/>
    <col min="14" max="14" width="8.88671875" style="3" customWidth="1"/>
    <col min="15" max="15" width="10.21484375" style="3" bestFit="1" customWidth="1"/>
    <col min="16" max="16384" width="8.88671875" style="3" customWidth="1"/>
  </cols>
  <sheetData>
    <row r="1" spans="1:12" ht="35.25" customHeight="1">
      <c r="A1" s="149" t="s">
        <v>84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ht="18.75" customHeight="1" thickBot="1">
      <c r="L2" s="4" t="s">
        <v>85</v>
      </c>
    </row>
    <row r="3" spans="1:12" ht="16.5" customHeight="1">
      <c r="A3" s="142" t="s">
        <v>29</v>
      </c>
      <c r="B3" s="143"/>
      <c r="C3" s="143"/>
      <c r="D3" s="144"/>
      <c r="E3" s="150" t="s">
        <v>30</v>
      </c>
      <c r="F3" s="151"/>
      <c r="G3" s="151"/>
      <c r="H3" s="151"/>
      <c r="I3" s="151"/>
      <c r="J3" s="151"/>
      <c r="K3" s="152"/>
      <c r="L3" s="147" t="s">
        <v>31</v>
      </c>
    </row>
    <row r="4" spans="1:12" ht="16.5" customHeight="1" thickBot="1">
      <c r="A4" s="145" t="s">
        <v>32</v>
      </c>
      <c r="B4" s="146"/>
      <c r="C4" s="102" t="s">
        <v>33</v>
      </c>
      <c r="D4" s="6" t="s">
        <v>31</v>
      </c>
      <c r="E4" s="131" t="s">
        <v>32</v>
      </c>
      <c r="F4" s="132"/>
      <c r="G4" s="133"/>
      <c r="H4" s="40" t="s">
        <v>34</v>
      </c>
      <c r="I4" s="41" t="s">
        <v>35</v>
      </c>
      <c r="J4" s="40" t="s">
        <v>36</v>
      </c>
      <c r="K4" s="41" t="s">
        <v>35</v>
      </c>
      <c r="L4" s="148"/>
    </row>
    <row r="5" spans="1:12" ht="19.5" customHeight="1">
      <c r="A5" s="99" t="s">
        <v>37</v>
      </c>
      <c r="B5" s="9" t="s">
        <v>38</v>
      </c>
      <c r="C5" s="10">
        <f>'2020년 비지정후원 직간접비사용내역'!C31</f>
        <v>5259000</v>
      </c>
      <c r="D5" s="19"/>
      <c r="E5" s="141" t="s">
        <v>58</v>
      </c>
      <c r="F5" s="137" t="s">
        <v>39</v>
      </c>
      <c r="G5" s="12" t="s">
        <v>43</v>
      </c>
      <c r="H5" s="42">
        <f>'2020년 비지정후원 직간접비사용내역'!H5+'2020년 비지정후원 직간접비사용내역'!I5</f>
        <v>0</v>
      </c>
      <c r="I5" s="43">
        <f>H5/$H$31</f>
        <v>0</v>
      </c>
      <c r="J5" s="42">
        <f>'2020년 지정후원 직간접비사용내역'!H5+'2020년 지정후원 직간접비사용내역'!I5</f>
        <v>0</v>
      </c>
      <c r="K5" s="43">
        <f>J5/$J$31</f>
        <v>0</v>
      </c>
      <c r="L5" s="44"/>
    </row>
    <row r="6" spans="1:12" ht="19.5" customHeight="1">
      <c r="A6" s="23"/>
      <c r="B6" s="16" t="s">
        <v>40</v>
      </c>
      <c r="C6" s="17">
        <f>'2020년 지정후원 직간접비사용내역'!C31</f>
        <v>38818000</v>
      </c>
      <c r="D6" s="22"/>
      <c r="E6" s="126"/>
      <c r="F6" s="138"/>
      <c r="G6" s="22" t="s">
        <v>44</v>
      </c>
      <c r="H6" s="42">
        <f>'2020년 비지정후원 직간접비사용내역'!H6+'2020년 비지정후원 직간접비사용내역'!I6</f>
        <v>0</v>
      </c>
      <c r="I6" s="43">
        <f>H6/$H$31</f>
        <v>0</v>
      </c>
      <c r="J6" s="42">
        <f>'2020년 지정후원 직간접비사용내역'!H6+'2020년 지정후원 직간접비사용내역'!I6</f>
        <v>0</v>
      </c>
      <c r="K6" s="43">
        <f>J6/$J$31</f>
        <v>0</v>
      </c>
      <c r="L6" s="45"/>
    </row>
    <row r="7" spans="1:12" ht="19.5" customHeight="1">
      <c r="A7" s="13"/>
      <c r="B7" s="16"/>
      <c r="C7" s="21"/>
      <c r="D7" s="22"/>
      <c r="E7" s="126"/>
      <c r="F7" s="138"/>
      <c r="G7" s="22" t="s">
        <v>45</v>
      </c>
      <c r="H7" s="42">
        <f>'2020년 비지정후원 직간접비사용내역'!H7+'2020년 비지정후원 직간접비사용내역'!I7</f>
        <v>0</v>
      </c>
      <c r="I7" s="43">
        <f aca="true" t="shared" si="0" ref="I7:I29">H7/$H$31</f>
        <v>0</v>
      </c>
      <c r="J7" s="42">
        <f>'2020년 지정후원 직간접비사용내역'!H7+'2020년 지정후원 직간접비사용내역'!I7</f>
        <v>0</v>
      </c>
      <c r="K7" s="43">
        <f aca="true" t="shared" si="1" ref="K7:K29">J7/$J$31</f>
        <v>0</v>
      </c>
      <c r="L7" s="45"/>
    </row>
    <row r="8" spans="1:12" ht="19.5" customHeight="1" thickBot="1">
      <c r="A8" s="101" t="s">
        <v>12</v>
      </c>
      <c r="B8" s="46"/>
      <c r="C8" s="46">
        <f>C5+C6</f>
        <v>44077000</v>
      </c>
      <c r="D8" s="47"/>
      <c r="E8" s="126"/>
      <c r="F8" s="138"/>
      <c r="G8" s="22" t="s">
        <v>46</v>
      </c>
      <c r="H8" s="42">
        <f>'2020년 비지정후원 직간접비사용내역'!H8+'2020년 비지정후원 직간접비사용내역'!I8</f>
        <v>0</v>
      </c>
      <c r="I8" s="43">
        <f t="shared" si="0"/>
        <v>0</v>
      </c>
      <c r="J8" s="42">
        <f>'2020년 지정후원 직간접비사용내역'!H8+'2020년 지정후원 직간접비사용내역'!I8</f>
        <v>0</v>
      </c>
      <c r="K8" s="43">
        <f t="shared" si="1"/>
        <v>0</v>
      </c>
      <c r="L8" s="45"/>
    </row>
    <row r="9" spans="1:12" ht="19.5" customHeight="1">
      <c r="A9" s="112"/>
      <c r="B9" s="113"/>
      <c r="C9" s="106" t="s">
        <v>82</v>
      </c>
      <c r="D9" s="110">
        <v>31353289</v>
      </c>
      <c r="E9" s="126"/>
      <c r="F9" s="138"/>
      <c r="G9" s="22" t="s">
        <v>47</v>
      </c>
      <c r="H9" s="42">
        <f>'2020년 비지정후원 직간접비사용내역'!H9+'2020년 비지정후원 직간접비사용내역'!I9</f>
        <v>0</v>
      </c>
      <c r="I9" s="43">
        <f t="shared" si="0"/>
        <v>0</v>
      </c>
      <c r="J9" s="42">
        <f>'2020년 지정후원 직간접비사용내역'!H9+'2020년 지정후원 직간접비사용내역'!I9</f>
        <v>0</v>
      </c>
      <c r="K9" s="43">
        <f t="shared" si="1"/>
        <v>0</v>
      </c>
      <c r="L9" s="45"/>
    </row>
    <row r="10" spans="1:12" ht="19.5" customHeight="1">
      <c r="A10" s="75"/>
      <c r="B10" s="91"/>
      <c r="C10" s="95" t="s">
        <v>73</v>
      </c>
      <c r="D10" s="111">
        <v>973750</v>
      </c>
      <c r="E10" s="126"/>
      <c r="F10" s="139"/>
      <c r="G10" s="22" t="s">
        <v>28</v>
      </c>
      <c r="H10" s="42">
        <f>'2020년 비지정후원 직간접비사용내역'!H10+'2020년 비지정후원 직간접비사용내역'!I10</f>
        <v>0</v>
      </c>
      <c r="I10" s="43">
        <f t="shared" si="0"/>
        <v>0</v>
      </c>
      <c r="J10" s="42">
        <f>'2020년 지정후원 직간접비사용내역'!H10+'2020년 지정후원 직간접비사용내역'!I10</f>
        <v>0</v>
      </c>
      <c r="K10" s="43">
        <f t="shared" si="1"/>
        <v>0</v>
      </c>
      <c r="L10" s="45"/>
    </row>
    <row r="11" spans="1:12" ht="19.5" customHeight="1">
      <c r="A11" s="75"/>
      <c r="B11" s="91"/>
      <c r="C11" s="95" t="s">
        <v>74</v>
      </c>
      <c r="D11" s="111">
        <v>0</v>
      </c>
      <c r="E11" s="126"/>
      <c r="F11" s="140" t="s">
        <v>8</v>
      </c>
      <c r="G11" s="22" t="s">
        <v>9</v>
      </c>
      <c r="H11" s="42">
        <f>'2020년 비지정후원 직간접비사용내역'!H11+'2020년 비지정후원 직간접비사용내역'!I11</f>
        <v>0</v>
      </c>
      <c r="I11" s="43">
        <f t="shared" si="0"/>
        <v>0</v>
      </c>
      <c r="J11" s="42">
        <f>'2020년 지정후원 직간접비사용내역'!H11+'2020년 지정후원 직간접비사용내역'!I11</f>
        <v>0</v>
      </c>
      <c r="K11" s="43">
        <f t="shared" si="1"/>
        <v>0</v>
      </c>
      <c r="L11" s="45"/>
    </row>
    <row r="12" spans="1:12" ht="19.5" customHeight="1">
      <c r="A12" s="75"/>
      <c r="B12" s="91"/>
      <c r="C12" s="95" t="s">
        <v>72</v>
      </c>
      <c r="D12" s="111">
        <v>850000</v>
      </c>
      <c r="E12" s="126"/>
      <c r="F12" s="138"/>
      <c r="G12" s="22" t="s">
        <v>48</v>
      </c>
      <c r="H12" s="42">
        <f>'2020년 비지정후원 직간접비사용내역'!H12+'2020년 비지정후원 직간접비사용내역'!I12</f>
        <v>0</v>
      </c>
      <c r="I12" s="43">
        <f t="shared" si="0"/>
        <v>0</v>
      </c>
      <c r="J12" s="42">
        <f>'2020년 지정후원 직간접비사용내역'!H12+'2020년 지정후원 직간접비사용내역'!I12</f>
        <v>0</v>
      </c>
      <c r="K12" s="43">
        <f t="shared" si="1"/>
        <v>0</v>
      </c>
      <c r="L12" s="45"/>
    </row>
    <row r="13" spans="1:12" ht="19.5" customHeight="1">
      <c r="A13" s="153" t="s">
        <v>64</v>
      </c>
      <c r="B13" s="157">
        <v>136231443</v>
      </c>
      <c r="C13" s="95" t="s">
        <v>77</v>
      </c>
      <c r="D13" s="111">
        <v>18857600</v>
      </c>
      <c r="E13" s="126"/>
      <c r="F13" s="139"/>
      <c r="G13" s="22" t="s">
        <v>49</v>
      </c>
      <c r="H13" s="42">
        <f>'2020년 비지정후원 직간접비사용내역'!H13+'2020년 비지정후원 직간접비사용내역'!I13</f>
        <v>0</v>
      </c>
      <c r="I13" s="43">
        <f t="shared" si="0"/>
        <v>0</v>
      </c>
      <c r="J13" s="42">
        <f>'2020년 지정후원 직간접비사용내역'!H13+'2020년 지정후원 직간접비사용내역'!I13</f>
        <v>0</v>
      </c>
      <c r="K13" s="43">
        <f t="shared" si="1"/>
        <v>0</v>
      </c>
      <c r="L13" s="45"/>
    </row>
    <row r="14" spans="1:12" ht="19.5" customHeight="1">
      <c r="A14" s="154"/>
      <c r="B14" s="158"/>
      <c r="C14" s="109" t="s">
        <v>75</v>
      </c>
      <c r="D14" s="109">
        <v>4716400</v>
      </c>
      <c r="E14" s="126"/>
      <c r="F14" s="140" t="s">
        <v>50</v>
      </c>
      <c r="G14" s="22" t="s">
        <v>10</v>
      </c>
      <c r="H14" s="42">
        <f>'2020년 비지정후원 직간접비사용내역'!H14+'2020년 비지정후원 직간접비사용내역'!I14</f>
        <v>0</v>
      </c>
      <c r="I14" s="43">
        <f t="shared" si="0"/>
        <v>0</v>
      </c>
      <c r="J14" s="42">
        <f>'2020년 지정후원 직간접비사용내역'!H14+'2020년 지정후원 직간접비사용내역'!I14</f>
        <v>0</v>
      </c>
      <c r="K14" s="43">
        <f t="shared" si="1"/>
        <v>0</v>
      </c>
      <c r="L14" s="45"/>
    </row>
    <row r="15" spans="1:12" ht="19.5" customHeight="1">
      <c r="A15" s="154" t="s">
        <v>65</v>
      </c>
      <c r="B15" s="155">
        <f>C8</f>
        <v>44077000</v>
      </c>
      <c r="C15" s="109" t="s">
        <v>83</v>
      </c>
      <c r="D15" s="109">
        <v>3189600</v>
      </c>
      <c r="E15" s="126"/>
      <c r="F15" s="138"/>
      <c r="G15" s="22" t="s">
        <v>51</v>
      </c>
      <c r="H15" s="42">
        <f>'2020년 비지정후원 직간접비사용내역'!H15+'2020년 비지정후원 직간접비사용내역'!I15</f>
        <v>101780</v>
      </c>
      <c r="I15" s="43">
        <f t="shared" si="0"/>
        <v>0.060739158197518635</v>
      </c>
      <c r="J15" s="42">
        <f>'2020년 지정후원 직간접비사용내역'!H15+'2020년 지정후원 직간접비사용내역'!I15</f>
        <v>0</v>
      </c>
      <c r="K15" s="43">
        <f t="shared" si="1"/>
        <v>0</v>
      </c>
      <c r="L15" s="45"/>
    </row>
    <row r="16" spans="1:12" ht="19.5" customHeight="1">
      <c r="A16" s="154"/>
      <c r="B16" s="156"/>
      <c r="C16" s="109" t="s">
        <v>97</v>
      </c>
      <c r="D16" s="109">
        <v>76290804</v>
      </c>
      <c r="E16" s="126"/>
      <c r="F16" s="138"/>
      <c r="G16" s="22" t="s">
        <v>4</v>
      </c>
      <c r="H16" s="42">
        <f>'2020년 비지정후원 직간접비사용내역'!H16+'2020년 비지정후원 직간접비사용내역'!I16</f>
        <v>0</v>
      </c>
      <c r="I16" s="43">
        <f t="shared" si="0"/>
        <v>0</v>
      </c>
      <c r="J16" s="42">
        <f>'2020년 지정후원 직간접비사용내역'!H16+'2020년 지정후원 직간접비사용내역'!I16</f>
        <v>0</v>
      </c>
      <c r="K16" s="43">
        <f t="shared" si="1"/>
        <v>0</v>
      </c>
      <c r="L16" s="45"/>
    </row>
    <row r="17" spans="1:12" ht="19.5" customHeight="1">
      <c r="A17" s="103" t="s">
        <v>66</v>
      </c>
      <c r="B17" s="91">
        <f>'2020년 비지정후원 직간접비사용내역'!H31+'2020년 비지정후원 직간접비사용내역'!I31+'2020년 지정후원 직간접비사용내역'!H31+'2020년 지정후원 직간접비사용내역'!I31</f>
        <v>9559490</v>
      </c>
      <c r="E17" s="126"/>
      <c r="F17" s="138"/>
      <c r="G17" s="22" t="s">
        <v>6</v>
      </c>
      <c r="H17" s="42">
        <f>'2020년 비지정후원 직간접비사용내역'!H17+'2020년 비지정후원 직간접비사용내역'!I17</f>
        <v>-444740</v>
      </c>
      <c r="I17" s="43">
        <f t="shared" si="0"/>
        <v>-0.2654070860362</v>
      </c>
      <c r="J17" s="42">
        <f>'2020년 지정후원 직간접비사용내역'!H17+'2020년 지정후원 직간접비사용내역'!I17</f>
        <v>0</v>
      </c>
      <c r="K17" s="43">
        <f t="shared" si="1"/>
        <v>0</v>
      </c>
      <c r="L17" s="45"/>
    </row>
    <row r="18" spans="1:12" ht="19.5" customHeight="1">
      <c r="A18" s="108" t="s">
        <v>67</v>
      </c>
      <c r="B18" s="91">
        <f>B13+B15-B17</f>
        <v>170748953</v>
      </c>
      <c r="C18" s="91"/>
      <c r="D18" s="74"/>
      <c r="E18" s="126"/>
      <c r="F18" s="138"/>
      <c r="G18" s="22" t="s">
        <v>17</v>
      </c>
      <c r="H18" s="42">
        <f>'2020년 비지정후원 직간접비사용내역'!H18+'2020년 비지정후원 직간접비사용내역'!I18</f>
        <v>0</v>
      </c>
      <c r="I18" s="43">
        <f t="shared" si="0"/>
        <v>0</v>
      </c>
      <c r="J18" s="42">
        <f>'2020년 지정후원 직간접비사용내역'!H18+'2020년 지정후원 직간접비사용내역'!I18</f>
        <v>0</v>
      </c>
      <c r="K18" s="43">
        <f t="shared" si="1"/>
        <v>0</v>
      </c>
      <c r="L18" s="45"/>
    </row>
    <row r="19" spans="1:12" ht="19.5" customHeight="1">
      <c r="A19" s="119" t="s">
        <v>78</v>
      </c>
      <c r="B19" s="121" t="s">
        <v>79</v>
      </c>
      <c r="C19" s="121" t="s">
        <v>80</v>
      </c>
      <c r="D19" s="123" t="s">
        <v>81</v>
      </c>
      <c r="E19" s="130"/>
      <c r="F19" s="139"/>
      <c r="G19" s="22" t="s">
        <v>27</v>
      </c>
      <c r="H19" s="42">
        <f>'2020년 비지정후원 직간접비사용내역'!H19+'2020년 비지정후원 직간접비사용내역'!I19</f>
        <v>0</v>
      </c>
      <c r="I19" s="43">
        <f t="shared" si="0"/>
        <v>0</v>
      </c>
      <c r="J19" s="42">
        <f>'2020년 지정후원 직간접비사용내역'!H19+'2020년 지정후원 직간접비사용내역'!I19</f>
        <v>0</v>
      </c>
      <c r="K19" s="43">
        <f t="shared" si="1"/>
        <v>0</v>
      </c>
      <c r="L19" s="45"/>
    </row>
    <row r="20" spans="1:12" ht="19.5" customHeight="1">
      <c r="A20" s="120"/>
      <c r="B20" s="122"/>
      <c r="C20" s="122"/>
      <c r="D20" s="124"/>
      <c r="E20" s="125" t="s">
        <v>59</v>
      </c>
      <c r="F20" s="128" t="s">
        <v>18</v>
      </c>
      <c r="G20" s="22" t="s">
        <v>18</v>
      </c>
      <c r="H20" s="42">
        <f>'2020년 비지정후원 직간접비사용내역'!H20+'2020년 비지정후원 직간접비사용내역'!I20</f>
        <v>0</v>
      </c>
      <c r="I20" s="43">
        <f t="shared" si="0"/>
        <v>0</v>
      </c>
      <c r="J20" s="42">
        <f>'2020년 지정후원 직간접비사용내역'!H20+'2020년 지정후원 직간접비사용내역'!I20</f>
        <v>7480000</v>
      </c>
      <c r="K20" s="43">
        <f t="shared" si="1"/>
        <v>0.9487810446738882</v>
      </c>
      <c r="L20" s="45"/>
    </row>
    <row r="21" spans="1:12" ht="19.5" customHeight="1">
      <c r="A21" s="97" t="s">
        <v>38</v>
      </c>
      <c r="B21" s="104">
        <v>5259000</v>
      </c>
      <c r="C21" s="104">
        <v>1675690</v>
      </c>
      <c r="D21" s="105">
        <f aca="true" t="shared" si="2" ref="D21:D29">D9+B21-C21</f>
        <v>34936599</v>
      </c>
      <c r="E21" s="126"/>
      <c r="F21" s="129"/>
      <c r="G21" s="22" t="s">
        <v>25</v>
      </c>
      <c r="H21" s="42">
        <f>'2020년 비지정후원 직간접비사용내역'!H21+'2020년 비지정후원 직간접비사용내역'!I21</f>
        <v>1101600</v>
      </c>
      <c r="I21" s="43">
        <f t="shared" si="0"/>
        <v>0.6574008318961144</v>
      </c>
      <c r="J21" s="42">
        <f>'2020년 지정후원 직간접비사용내역'!H21+'2020년 지정후원 직간접비사용내역'!I21</f>
        <v>0</v>
      </c>
      <c r="K21" s="43">
        <f t="shared" si="1"/>
        <v>0</v>
      </c>
      <c r="L21" s="45"/>
    </row>
    <row r="22" spans="1:12" ht="19.5" customHeight="1">
      <c r="A22" s="98" t="s">
        <v>73</v>
      </c>
      <c r="B22" s="91">
        <v>170000</v>
      </c>
      <c r="C22" s="91">
        <v>0</v>
      </c>
      <c r="D22" s="74">
        <f t="shared" si="2"/>
        <v>1143750</v>
      </c>
      <c r="E22" s="127"/>
      <c r="F22" s="130"/>
      <c r="G22" s="22" t="s">
        <v>11</v>
      </c>
      <c r="H22" s="42">
        <f>'2020년 비지정후원 직간접비사용내역'!H22+'2020년 비지정후원 직간접비사용내역'!I22</f>
        <v>0</v>
      </c>
      <c r="I22" s="43">
        <f t="shared" si="0"/>
        <v>0</v>
      </c>
      <c r="J22" s="42">
        <f>'2020년 지정후원 직간접비사용내역'!H22+'2020년 지정후원 직간접비사용내역'!I22</f>
        <v>0</v>
      </c>
      <c r="K22" s="43">
        <f t="shared" si="1"/>
        <v>0</v>
      </c>
      <c r="L22" s="45"/>
    </row>
    <row r="23" spans="1:12" ht="19.5" customHeight="1">
      <c r="A23" s="98" t="s">
        <v>42</v>
      </c>
      <c r="B23" s="100">
        <v>110000</v>
      </c>
      <c r="C23" s="100">
        <v>110000</v>
      </c>
      <c r="D23" s="74">
        <f t="shared" si="2"/>
        <v>0</v>
      </c>
      <c r="E23" s="125" t="s">
        <v>60</v>
      </c>
      <c r="F23" s="128" t="s">
        <v>50</v>
      </c>
      <c r="G23" s="22" t="s">
        <v>5</v>
      </c>
      <c r="H23" s="42">
        <f>'2020년 비지정후원 직간접비사용내역'!H23+'2020년 비지정후원 직간접비사용내역'!I23</f>
        <v>0</v>
      </c>
      <c r="I23" s="43">
        <f t="shared" si="0"/>
        <v>0</v>
      </c>
      <c r="J23" s="42">
        <f>'2020년 지정후원 직간접비사용내역'!H23+'2020년 지정후원 직간접비사용내역'!I23</f>
        <v>0</v>
      </c>
      <c r="K23" s="43">
        <f t="shared" si="1"/>
        <v>0</v>
      </c>
      <c r="L23" s="45"/>
    </row>
    <row r="24" spans="1:12" ht="19.5" customHeight="1">
      <c r="A24" s="96" t="s">
        <v>72</v>
      </c>
      <c r="B24" s="107">
        <v>0</v>
      </c>
      <c r="C24" s="107">
        <v>0</v>
      </c>
      <c r="D24" s="74">
        <f t="shared" si="2"/>
        <v>850000</v>
      </c>
      <c r="E24" s="126"/>
      <c r="F24" s="129"/>
      <c r="G24" s="22" t="s">
        <v>3</v>
      </c>
      <c r="H24" s="42">
        <f>'2020년 비지정후원 직간접비사용내역'!H24+'2020년 비지정후원 직간접비사용내역'!I24</f>
        <v>0</v>
      </c>
      <c r="I24" s="43">
        <f t="shared" si="0"/>
        <v>0</v>
      </c>
      <c r="J24" s="42">
        <f>'2020년 지정후원 직간접비사용내역'!H24+'2020년 지정후원 직간접비사용내역'!I24</f>
        <v>0</v>
      </c>
      <c r="K24" s="43">
        <f t="shared" si="1"/>
        <v>0</v>
      </c>
      <c r="L24" s="45"/>
    </row>
    <row r="25" spans="1:12" ht="19.5" customHeight="1">
      <c r="A25" s="103" t="s">
        <v>77</v>
      </c>
      <c r="B25" s="91">
        <v>0</v>
      </c>
      <c r="C25" s="91">
        <v>0</v>
      </c>
      <c r="D25" s="74">
        <f t="shared" si="2"/>
        <v>18857600</v>
      </c>
      <c r="E25" s="126"/>
      <c r="F25" s="129"/>
      <c r="G25" s="22" t="s">
        <v>26</v>
      </c>
      <c r="H25" s="42">
        <f>'2020년 비지정후원 직간접비사용내역'!H25+'2020년 비지정후원 직간접비사용내역'!I25</f>
        <v>0</v>
      </c>
      <c r="I25" s="43">
        <f t="shared" si="0"/>
        <v>0</v>
      </c>
      <c r="J25" s="42">
        <f>'2020년 지정후원 직간접비사용내역'!H25+'2020년 지정후원 직간접비사용내역'!I25</f>
        <v>0</v>
      </c>
      <c r="K25" s="43">
        <f t="shared" si="1"/>
        <v>0</v>
      </c>
      <c r="L25" s="45"/>
    </row>
    <row r="26" spans="1:12" ht="19.5" customHeight="1">
      <c r="A26" s="103" t="s">
        <v>75</v>
      </c>
      <c r="B26" s="91">
        <v>17481000</v>
      </c>
      <c r="C26" s="91">
        <v>0</v>
      </c>
      <c r="D26" s="74">
        <f t="shared" si="2"/>
        <v>22197400</v>
      </c>
      <c r="E26" s="126"/>
      <c r="F26" s="129"/>
      <c r="G26" s="22" t="s">
        <v>23</v>
      </c>
      <c r="H26" s="42">
        <f>'2020년 비지정후원 직간접비사용내역'!H26+'2020년 비지정후원 직간접비사용내역'!I26</f>
        <v>750000</v>
      </c>
      <c r="I26" s="43">
        <f t="shared" si="0"/>
        <v>0.4475768191013851</v>
      </c>
      <c r="J26" s="42">
        <f>'2020년 지정후원 직간접비사용내역'!H26+'2020년 지정후원 직간접비사용내역'!I26</f>
        <v>0</v>
      </c>
      <c r="K26" s="43">
        <f t="shared" si="1"/>
        <v>0</v>
      </c>
      <c r="L26" s="45"/>
    </row>
    <row r="27" spans="1:12" ht="19.5" customHeight="1">
      <c r="A27" s="96" t="s">
        <v>83</v>
      </c>
      <c r="B27" s="107">
        <v>0</v>
      </c>
      <c r="C27" s="107">
        <v>293800</v>
      </c>
      <c r="D27" s="74">
        <f t="shared" si="2"/>
        <v>2895800</v>
      </c>
      <c r="E27" s="126"/>
      <c r="F27" s="129"/>
      <c r="G27" s="22" t="s">
        <v>24</v>
      </c>
      <c r="H27" s="42">
        <f>'2020년 비지정후원 직간접비사용내역'!H27+'2020년 비지정후원 직간접비사용내역'!I27</f>
        <v>0</v>
      </c>
      <c r="I27" s="43">
        <f t="shared" si="0"/>
        <v>0</v>
      </c>
      <c r="J27" s="42">
        <f>'2020년 지정후원 직간접비사용내역'!H27+'2020년 지정후원 직간접비사용내역'!I27</f>
        <v>0</v>
      </c>
      <c r="K27" s="43">
        <f t="shared" si="1"/>
        <v>0</v>
      </c>
      <c r="L27" s="45"/>
    </row>
    <row r="28" spans="1:12" ht="19.5" customHeight="1">
      <c r="A28" s="114" t="s">
        <v>97</v>
      </c>
      <c r="B28" s="115">
        <v>0</v>
      </c>
      <c r="C28" s="115"/>
      <c r="D28" s="116">
        <f t="shared" si="2"/>
        <v>76290804</v>
      </c>
      <c r="E28" s="126"/>
      <c r="F28" s="130"/>
      <c r="G28" s="22" t="s">
        <v>53</v>
      </c>
      <c r="H28" s="42">
        <f>'2020년 비지정후원 직간접비사용내역'!H28+'2020년 비지정후원 직간접비사용내역'!I28</f>
        <v>0</v>
      </c>
      <c r="I28" s="43">
        <f t="shared" si="0"/>
        <v>0</v>
      </c>
      <c r="J28" s="42">
        <f>'2020년 지정후원 직간접비사용내역'!H28+'2020년 지정후원 직간접비사용내역'!I28</f>
        <v>0</v>
      </c>
      <c r="K28" s="43">
        <f t="shared" si="1"/>
        <v>0</v>
      </c>
      <c r="L28" s="45"/>
    </row>
    <row r="29" spans="1:12" ht="19.5" customHeight="1">
      <c r="A29" s="117" t="s">
        <v>91</v>
      </c>
      <c r="B29" s="118">
        <v>21057000</v>
      </c>
      <c r="C29" s="118">
        <v>7480000</v>
      </c>
      <c r="D29" s="116">
        <f t="shared" si="2"/>
        <v>13577000</v>
      </c>
      <c r="E29" s="126"/>
      <c r="F29" s="53" t="s">
        <v>56</v>
      </c>
      <c r="G29" s="26" t="s">
        <v>54</v>
      </c>
      <c r="H29" s="42">
        <f>'2020년 비지정후원 직간접비사용내역'!H29+'2020년 비지정후원 직간접비사용내역'!I29</f>
        <v>167050</v>
      </c>
      <c r="I29" s="43">
        <f t="shared" si="0"/>
        <v>0.09969027684118184</v>
      </c>
      <c r="J29" s="42">
        <f>'2020년 지정후원 직간접비사용내역'!H29+'2020년 지정후원 직간접비사용내역'!I29</f>
        <v>293800</v>
      </c>
      <c r="K29" s="43">
        <f t="shared" si="1"/>
        <v>0.03726629290443695</v>
      </c>
      <c r="L29" s="45"/>
    </row>
    <row r="30" spans="1:12" ht="19.5" customHeight="1">
      <c r="A30" s="134">
        <f>SUM(D21:D29)</f>
        <v>170748953</v>
      </c>
      <c r="B30" s="135"/>
      <c r="C30" s="135"/>
      <c r="D30" s="136"/>
      <c r="E30" s="127"/>
      <c r="F30" s="53" t="s">
        <v>57</v>
      </c>
      <c r="G30" s="26" t="s">
        <v>42</v>
      </c>
      <c r="H30" s="42">
        <f>'2020년 비지정후원 직간접비사용내역'!H30+'2020년 비지정후원 직간접비사용내역'!I30</f>
        <v>0</v>
      </c>
      <c r="I30" s="43">
        <f>H30/$H$31</f>
        <v>0</v>
      </c>
      <c r="J30" s="42">
        <f>'2020년 지정후원 직간접비사용내역'!H30+'2020년 지정후원 직간접비사용내역'!I30</f>
        <v>110000</v>
      </c>
      <c r="K30" s="43">
        <f>J30/$J$31</f>
        <v>0.013952662421674826</v>
      </c>
      <c r="L30" s="45"/>
    </row>
    <row r="31" spans="1:12" ht="14.25" thickBot="1">
      <c r="A31" s="92"/>
      <c r="B31" s="93"/>
      <c r="C31" s="93"/>
      <c r="D31" s="94"/>
      <c r="E31" s="131" t="s">
        <v>41</v>
      </c>
      <c r="F31" s="132"/>
      <c r="G31" s="133"/>
      <c r="H31" s="48">
        <f>SUM(H5:H30)</f>
        <v>1675690</v>
      </c>
      <c r="I31" s="49">
        <f>SUM(H5:H10,H14:H18,H22:H30)/$H$31</f>
        <v>0.3425991681038856</v>
      </c>
      <c r="J31" s="48">
        <f>SUM(J5:J30)</f>
        <v>7883800</v>
      </c>
      <c r="K31" s="49">
        <f>SUM(J5:J10,J14:J18,J22:J30)/$J$31</f>
        <v>0.05121895532611177</v>
      </c>
      <c r="L31" s="50"/>
    </row>
  </sheetData>
  <sheetProtection/>
  <mergeCells count="24">
    <mergeCell ref="B15:B16"/>
    <mergeCell ref="B13:B14"/>
    <mergeCell ref="A3:D3"/>
    <mergeCell ref="A4:B4"/>
    <mergeCell ref="L3:L4"/>
    <mergeCell ref="A1:L1"/>
    <mergeCell ref="E3:K3"/>
    <mergeCell ref="E4:G4"/>
    <mergeCell ref="E31:G31"/>
    <mergeCell ref="A30:D30"/>
    <mergeCell ref="F5:F10"/>
    <mergeCell ref="F11:F13"/>
    <mergeCell ref="F14:F19"/>
    <mergeCell ref="E5:E19"/>
    <mergeCell ref="E20:E22"/>
    <mergeCell ref="F20:F22"/>
    <mergeCell ref="A13:A14"/>
    <mergeCell ref="A15:A16"/>
    <mergeCell ref="A19:A20"/>
    <mergeCell ref="B19:B20"/>
    <mergeCell ref="C19:C20"/>
    <mergeCell ref="D19:D20"/>
    <mergeCell ref="E23:E30"/>
    <mergeCell ref="F23:F28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4" r:id="rId3"/>
  <rowBreaks count="1" manualBreakCount="1">
    <brk id="29" max="10" man="1"/>
  </rowBreaks>
  <colBreaks count="1" manualBreakCount="1">
    <brk id="11" max="3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0">
      <selection activeCell="J28" sqref="J28"/>
    </sheetView>
  </sheetViews>
  <sheetFormatPr defaultColWidth="8.88671875" defaultRowHeight="13.5"/>
  <cols>
    <col min="1" max="1" width="8.5546875" style="1" bestFit="1" customWidth="1"/>
    <col min="2" max="2" width="14.10546875" style="1" bestFit="1" customWidth="1"/>
    <col min="3" max="3" width="11.10546875" style="1" bestFit="1" customWidth="1"/>
    <col min="4" max="4" width="8.77734375" style="1" customWidth="1"/>
    <col min="5" max="5" width="8.5546875" style="1" bestFit="1" customWidth="1"/>
    <col min="6" max="6" width="10.77734375" style="37" customWidth="1"/>
    <col min="7" max="7" width="15.99609375" style="1" bestFit="1" customWidth="1"/>
    <col min="8" max="8" width="11.10546875" style="1" bestFit="1" customWidth="1"/>
    <col min="9" max="9" width="11.77734375" style="1" bestFit="1" customWidth="1"/>
    <col min="10" max="10" width="24.99609375" style="38" bestFit="1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49" t="s">
        <v>86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87</v>
      </c>
    </row>
    <row r="3" spans="1:10" ht="20.25" customHeight="1">
      <c r="A3" s="142" t="s">
        <v>0</v>
      </c>
      <c r="B3" s="143"/>
      <c r="C3" s="143"/>
      <c r="D3" s="159"/>
      <c r="E3" s="151" t="s">
        <v>2</v>
      </c>
      <c r="F3" s="151"/>
      <c r="G3" s="151"/>
      <c r="H3" s="151"/>
      <c r="I3" s="152"/>
      <c r="J3" s="160" t="s">
        <v>15</v>
      </c>
    </row>
    <row r="4" spans="1:10" ht="20.25" customHeight="1" thickBot="1">
      <c r="A4" s="145" t="s">
        <v>13</v>
      </c>
      <c r="B4" s="146"/>
      <c r="C4" s="51" t="s">
        <v>14</v>
      </c>
      <c r="D4" s="6" t="s">
        <v>15</v>
      </c>
      <c r="E4" s="131" t="s">
        <v>13</v>
      </c>
      <c r="F4" s="132"/>
      <c r="G4" s="133"/>
      <c r="H4" s="7" t="s">
        <v>20</v>
      </c>
      <c r="I4" s="8" t="s">
        <v>21</v>
      </c>
      <c r="J4" s="161"/>
    </row>
    <row r="5" spans="1:10" ht="19.5" customHeight="1">
      <c r="A5" s="52" t="s">
        <v>1</v>
      </c>
      <c r="B5" s="60" t="s">
        <v>38</v>
      </c>
      <c r="C5" s="59">
        <v>5259000</v>
      </c>
      <c r="D5" s="11"/>
      <c r="E5" s="167" t="s">
        <v>55</v>
      </c>
      <c r="F5" s="169" t="s">
        <v>7</v>
      </c>
      <c r="G5" s="14" t="s">
        <v>43</v>
      </c>
      <c r="H5" s="65">
        <v>0</v>
      </c>
      <c r="I5" s="66">
        <v>0</v>
      </c>
      <c r="J5" s="15"/>
    </row>
    <row r="6" spans="1:10" ht="19.5" customHeight="1">
      <c r="A6" s="13"/>
      <c r="B6" s="16" t="s">
        <v>68</v>
      </c>
      <c r="C6" s="63">
        <v>0</v>
      </c>
      <c r="D6" s="11"/>
      <c r="E6" s="163"/>
      <c r="F6" s="129"/>
      <c r="G6" s="22" t="s">
        <v>44</v>
      </c>
      <c r="H6" s="67">
        <v>0</v>
      </c>
      <c r="I6" s="68">
        <v>0</v>
      </c>
      <c r="J6" s="24"/>
    </row>
    <row r="7" spans="1:10" ht="19.5" customHeight="1">
      <c r="A7" s="13"/>
      <c r="B7" s="16"/>
      <c r="C7" s="63"/>
      <c r="D7" s="11"/>
      <c r="E7" s="163"/>
      <c r="F7" s="129"/>
      <c r="G7" s="22" t="s">
        <v>45</v>
      </c>
      <c r="H7" s="67">
        <v>0</v>
      </c>
      <c r="I7" s="68">
        <v>0</v>
      </c>
      <c r="J7" s="24"/>
    </row>
    <row r="8" spans="1:10" ht="19.5" customHeight="1">
      <c r="A8" s="13"/>
      <c r="B8" s="20"/>
      <c r="C8" s="62"/>
      <c r="D8" s="18"/>
      <c r="E8" s="163"/>
      <c r="F8" s="129"/>
      <c r="G8" s="22" t="s">
        <v>46</v>
      </c>
      <c r="H8" s="67">
        <v>0</v>
      </c>
      <c r="I8" s="68">
        <v>0</v>
      </c>
      <c r="J8" s="24"/>
    </row>
    <row r="9" spans="1:10" ht="19.5" customHeight="1">
      <c r="A9" s="13"/>
      <c r="B9" s="16"/>
      <c r="C9" s="63"/>
      <c r="D9" s="22"/>
      <c r="E9" s="163"/>
      <c r="F9" s="129"/>
      <c r="G9" s="22" t="s">
        <v>47</v>
      </c>
      <c r="H9" s="67">
        <v>0</v>
      </c>
      <c r="I9" s="68">
        <v>0</v>
      </c>
      <c r="J9" s="24"/>
    </row>
    <row r="10" spans="1:10" ht="19.5" customHeight="1">
      <c r="A10" s="13"/>
      <c r="B10" s="16"/>
      <c r="C10" s="63"/>
      <c r="D10" s="22"/>
      <c r="E10" s="163"/>
      <c r="F10" s="130"/>
      <c r="G10" s="22" t="s">
        <v>28</v>
      </c>
      <c r="H10" s="70">
        <v>0</v>
      </c>
      <c r="I10" s="68">
        <v>0</v>
      </c>
      <c r="J10" s="24"/>
    </row>
    <row r="11" spans="1:10" ht="19.5" customHeight="1">
      <c r="A11" s="13"/>
      <c r="B11" s="64"/>
      <c r="C11" s="61"/>
      <c r="D11" s="22"/>
      <c r="E11" s="163"/>
      <c r="F11" s="140" t="s">
        <v>8</v>
      </c>
      <c r="G11" s="22" t="s">
        <v>9</v>
      </c>
      <c r="H11" s="70">
        <v>0</v>
      </c>
      <c r="I11" s="69">
        <v>0</v>
      </c>
      <c r="J11" s="24"/>
    </row>
    <row r="12" spans="1:10" ht="19.5" customHeight="1">
      <c r="A12" s="13"/>
      <c r="B12" s="20"/>
      <c r="C12" s="21"/>
      <c r="D12" s="22"/>
      <c r="E12" s="163"/>
      <c r="F12" s="138"/>
      <c r="G12" s="22" t="s">
        <v>48</v>
      </c>
      <c r="H12" s="67">
        <v>0</v>
      </c>
      <c r="I12" s="68">
        <v>0</v>
      </c>
      <c r="J12" s="24"/>
    </row>
    <row r="13" spans="1:10" ht="19.5" customHeight="1">
      <c r="A13" s="13"/>
      <c r="B13" s="17"/>
      <c r="C13" s="17"/>
      <c r="D13" s="22"/>
      <c r="E13" s="163"/>
      <c r="F13" s="139"/>
      <c r="G13" s="22" t="s">
        <v>16</v>
      </c>
      <c r="H13" s="67">
        <v>0</v>
      </c>
      <c r="I13" s="68">
        <v>0</v>
      </c>
      <c r="J13" s="24"/>
    </row>
    <row r="14" spans="1:10" ht="19.5" customHeight="1">
      <c r="A14" s="13"/>
      <c r="B14" s="25"/>
      <c r="D14" s="18"/>
      <c r="E14" s="163"/>
      <c r="F14" s="140" t="s">
        <v>50</v>
      </c>
      <c r="G14" s="22" t="s">
        <v>10</v>
      </c>
      <c r="H14" s="67">
        <v>0</v>
      </c>
      <c r="I14" s="68">
        <v>0</v>
      </c>
      <c r="J14" s="24"/>
    </row>
    <row r="15" spans="1:10" ht="19.5" customHeight="1">
      <c r="A15" s="13"/>
      <c r="B15" s="17"/>
      <c r="C15" s="17"/>
      <c r="D15" s="22"/>
      <c r="E15" s="163"/>
      <c r="F15" s="138"/>
      <c r="G15" s="22" t="s">
        <v>51</v>
      </c>
      <c r="H15" s="67">
        <v>101780</v>
      </c>
      <c r="I15" s="68">
        <v>0</v>
      </c>
      <c r="J15" s="24" t="s">
        <v>92</v>
      </c>
    </row>
    <row r="16" spans="1:10" ht="19.5" customHeight="1">
      <c r="A16" s="13"/>
      <c r="B16" s="17"/>
      <c r="C16" s="17"/>
      <c r="D16" s="22"/>
      <c r="E16" s="163"/>
      <c r="F16" s="138"/>
      <c r="G16" s="22" t="s">
        <v>4</v>
      </c>
      <c r="H16" s="67">
        <v>0</v>
      </c>
      <c r="I16" s="68">
        <v>0</v>
      </c>
      <c r="J16" s="24"/>
    </row>
    <row r="17" spans="1:10" ht="19.5" customHeight="1">
      <c r="A17" s="13"/>
      <c r="B17" s="17"/>
      <c r="C17" s="17"/>
      <c r="D17" s="22"/>
      <c r="E17" s="163"/>
      <c r="F17" s="138"/>
      <c r="G17" s="22" t="s">
        <v>6</v>
      </c>
      <c r="H17" s="67">
        <v>-444740</v>
      </c>
      <c r="I17" s="68">
        <v>0</v>
      </c>
      <c r="J17" s="24" t="s">
        <v>93</v>
      </c>
    </row>
    <row r="18" spans="1:10" ht="19.5" customHeight="1">
      <c r="A18" s="13"/>
      <c r="B18" s="17"/>
      <c r="C18" s="17"/>
      <c r="D18" s="22"/>
      <c r="E18" s="163"/>
      <c r="F18" s="138"/>
      <c r="G18" s="22" t="s">
        <v>17</v>
      </c>
      <c r="H18" s="67">
        <v>0</v>
      </c>
      <c r="I18" s="68">
        <v>0</v>
      </c>
      <c r="J18" s="24"/>
    </row>
    <row r="19" spans="1:10" ht="19.5" customHeight="1">
      <c r="A19" s="13"/>
      <c r="B19" s="17"/>
      <c r="C19" s="17"/>
      <c r="D19" s="22"/>
      <c r="E19" s="168"/>
      <c r="F19" s="139"/>
      <c r="G19" s="22" t="s">
        <v>27</v>
      </c>
      <c r="H19" s="67">
        <v>0</v>
      </c>
      <c r="I19" s="68">
        <v>0</v>
      </c>
      <c r="J19" s="24"/>
    </row>
    <row r="20" spans="1:10" ht="19.5" customHeight="1">
      <c r="A20" s="13"/>
      <c r="B20" s="17"/>
      <c r="C20" s="17"/>
      <c r="D20" s="22"/>
      <c r="E20" s="163" t="s">
        <v>52</v>
      </c>
      <c r="F20" s="140" t="s">
        <v>18</v>
      </c>
      <c r="G20" s="22" t="s">
        <v>18</v>
      </c>
      <c r="H20" s="67">
        <v>0</v>
      </c>
      <c r="I20" s="68">
        <v>0</v>
      </c>
      <c r="J20" s="24"/>
    </row>
    <row r="21" spans="1:10" ht="19.5" customHeight="1">
      <c r="A21" s="13"/>
      <c r="B21" s="17"/>
      <c r="C21" s="17"/>
      <c r="D21" s="22"/>
      <c r="E21" s="163"/>
      <c r="F21" s="138"/>
      <c r="G21" s="22" t="s">
        <v>25</v>
      </c>
      <c r="H21" s="67">
        <v>0</v>
      </c>
      <c r="I21" s="68">
        <v>1101600</v>
      </c>
      <c r="J21" s="24" t="s">
        <v>94</v>
      </c>
    </row>
    <row r="22" spans="1:10" ht="19.5" customHeight="1">
      <c r="A22" s="13"/>
      <c r="B22" s="17"/>
      <c r="C22" s="17"/>
      <c r="D22" s="22"/>
      <c r="E22" s="168"/>
      <c r="F22" s="139"/>
      <c r="G22" s="22" t="s">
        <v>11</v>
      </c>
      <c r="H22" s="67">
        <v>0</v>
      </c>
      <c r="I22" s="68">
        <v>0</v>
      </c>
      <c r="J22" s="24"/>
    </row>
    <row r="23" spans="1:10" ht="19.5" customHeight="1">
      <c r="A23" s="13"/>
      <c r="B23" s="17"/>
      <c r="C23" s="17"/>
      <c r="D23" s="22"/>
      <c r="E23" s="162" t="s">
        <v>19</v>
      </c>
      <c r="F23" s="140" t="s">
        <v>50</v>
      </c>
      <c r="G23" s="22" t="s">
        <v>5</v>
      </c>
      <c r="H23" s="67">
        <v>0</v>
      </c>
      <c r="I23" s="68">
        <v>0</v>
      </c>
      <c r="J23" s="24"/>
    </row>
    <row r="24" spans="1:10" ht="19.5" customHeight="1">
      <c r="A24" s="13"/>
      <c r="B24" s="17"/>
      <c r="C24" s="17"/>
      <c r="D24" s="22"/>
      <c r="E24" s="163"/>
      <c r="F24" s="138"/>
      <c r="G24" s="22" t="s">
        <v>3</v>
      </c>
      <c r="H24" s="67">
        <v>0</v>
      </c>
      <c r="I24" s="68">
        <v>0</v>
      </c>
      <c r="J24" s="24"/>
    </row>
    <row r="25" spans="1:10" ht="19.5" customHeight="1">
      <c r="A25" s="13"/>
      <c r="B25" s="17"/>
      <c r="C25" s="17"/>
      <c r="D25" s="22"/>
      <c r="E25" s="163"/>
      <c r="F25" s="138"/>
      <c r="G25" s="22" t="s">
        <v>26</v>
      </c>
      <c r="H25" s="67">
        <v>0</v>
      </c>
      <c r="I25" s="68">
        <v>0</v>
      </c>
      <c r="J25" s="24"/>
    </row>
    <row r="26" spans="1:10" ht="19.5" customHeight="1">
      <c r="A26" s="13"/>
      <c r="B26" s="17"/>
      <c r="C26" s="17"/>
      <c r="D26" s="22"/>
      <c r="E26" s="163"/>
      <c r="F26" s="138"/>
      <c r="G26" s="22" t="s">
        <v>23</v>
      </c>
      <c r="H26" s="67">
        <v>750000</v>
      </c>
      <c r="I26" s="68">
        <v>0</v>
      </c>
      <c r="J26" s="24" t="s">
        <v>95</v>
      </c>
    </row>
    <row r="27" spans="1:10" ht="19.5" customHeight="1">
      <c r="A27" s="13"/>
      <c r="B27" s="17"/>
      <c r="C27" s="17"/>
      <c r="D27" s="22"/>
      <c r="E27" s="163"/>
      <c r="F27" s="138"/>
      <c r="G27" s="22" t="s">
        <v>24</v>
      </c>
      <c r="H27" s="67">
        <v>0</v>
      </c>
      <c r="I27" s="68">
        <v>0</v>
      </c>
      <c r="J27" s="24"/>
    </row>
    <row r="28" spans="1:10" ht="19.5" customHeight="1">
      <c r="A28" s="13"/>
      <c r="B28" s="17"/>
      <c r="C28" s="17"/>
      <c r="D28" s="22"/>
      <c r="E28" s="163"/>
      <c r="F28" s="139"/>
      <c r="G28" s="22" t="s">
        <v>53</v>
      </c>
      <c r="H28" s="67"/>
      <c r="I28" s="68">
        <v>0</v>
      </c>
      <c r="J28" s="82"/>
    </row>
    <row r="29" spans="1:10" ht="19.5" customHeight="1">
      <c r="A29" s="13"/>
      <c r="B29" s="17"/>
      <c r="C29" s="17"/>
      <c r="D29" s="22"/>
      <c r="E29" s="163"/>
      <c r="F29" s="53" t="s">
        <v>61</v>
      </c>
      <c r="G29" s="22" t="s">
        <v>54</v>
      </c>
      <c r="H29" s="67">
        <v>167050</v>
      </c>
      <c r="I29" s="68">
        <v>0</v>
      </c>
      <c r="J29" s="83"/>
    </row>
    <row r="30" spans="1:10" ht="19.5" customHeight="1" thickBot="1">
      <c r="A30" s="58"/>
      <c r="B30" s="28"/>
      <c r="C30" s="28"/>
      <c r="D30" s="26"/>
      <c r="E30" s="164"/>
      <c r="F30" s="57"/>
      <c r="G30" s="56" t="s">
        <v>69</v>
      </c>
      <c r="H30" s="71">
        <v>0</v>
      </c>
      <c r="I30" s="72">
        <v>0</v>
      </c>
      <c r="J30" s="55"/>
    </row>
    <row r="31" spans="1:13" ht="27" customHeight="1" thickBot="1">
      <c r="A31" s="29" t="s">
        <v>12</v>
      </c>
      <c r="B31" s="30"/>
      <c r="C31" s="30">
        <f>C5+C6</f>
        <v>5259000</v>
      </c>
      <c r="D31" s="31"/>
      <c r="E31" s="54"/>
      <c r="F31" s="165" t="s">
        <v>22</v>
      </c>
      <c r="G31" s="166"/>
      <c r="H31" s="32">
        <f>SUM(H5:H30)</f>
        <v>574090</v>
      </c>
      <c r="I31" s="33">
        <f>SUM(I5:I30)</f>
        <v>1101600</v>
      </c>
      <c r="J31" s="34"/>
      <c r="L31" s="35"/>
      <c r="M31" s="35"/>
    </row>
    <row r="32" spans="6:10" ht="27" customHeight="1" thickBot="1">
      <c r="F32" s="165" t="s">
        <v>63</v>
      </c>
      <c r="G32" s="166"/>
      <c r="H32" s="84">
        <f>H31/(H31+I31)</f>
        <v>0.3425991681038856</v>
      </c>
      <c r="I32" s="85">
        <f>I31/(H31+I31)</f>
        <v>0.6574008318961144</v>
      </c>
      <c r="J32" s="36"/>
    </row>
    <row r="34" ht="16.5">
      <c r="H34" s="35"/>
    </row>
    <row r="35" spans="8:10" ht="16.5">
      <c r="H35" s="39"/>
      <c r="J35" s="1"/>
    </row>
    <row r="36" spans="8:10" ht="16.5">
      <c r="H36" s="38"/>
      <c r="J36" s="1"/>
    </row>
    <row r="37" spans="8:10" ht="16.5">
      <c r="H37" s="39"/>
      <c r="J37" s="1"/>
    </row>
  </sheetData>
  <sheetProtection/>
  <mergeCells count="16">
    <mergeCell ref="E23:E30"/>
    <mergeCell ref="F23:F28"/>
    <mergeCell ref="F31:G31"/>
    <mergeCell ref="F32:G32"/>
    <mergeCell ref="E5:E19"/>
    <mergeCell ref="F5:F10"/>
    <mergeCell ref="E20:E22"/>
    <mergeCell ref="F20:F22"/>
    <mergeCell ref="F14:F19"/>
    <mergeCell ref="F11:F13"/>
    <mergeCell ref="A1:J1"/>
    <mergeCell ref="A3:D3"/>
    <mergeCell ref="E3:I3"/>
    <mergeCell ref="J3:J4"/>
    <mergeCell ref="A4:B4"/>
    <mergeCell ref="E4:G4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PageLayoutView="0" workbookViewId="0" topLeftCell="A1">
      <selection activeCell="B15" sqref="B15"/>
    </sheetView>
  </sheetViews>
  <sheetFormatPr defaultColWidth="8.88671875" defaultRowHeight="13.5"/>
  <cols>
    <col min="1" max="1" width="10.77734375" style="1" customWidth="1"/>
    <col min="2" max="2" width="20.77734375" style="1" bestFit="1" customWidth="1"/>
    <col min="3" max="3" width="11.10546875" style="1" bestFit="1" customWidth="1"/>
    <col min="4" max="4" width="7.99609375" style="1" customWidth="1"/>
    <col min="5" max="5" width="8.77734375" style="1" customWidth="1"/>
    <col min="6" max="6" width="10.77734375" style="37" customWidth="1"/>
    <col min="7" max="7" width="19.5546875" style="1" bestFit="1" customWidth="1"/>
    <col min="8" max="9" width="11.10546875" style="1" bestFit="1" customWidth="1"/>
    <col min="10" max="10" width="37.77734375" style="38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49" t="s">
        <v>88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89</v>
      </c>
    </row>
    <row r="3" spans="1:10" ht="20.25" customHeight="1">
      <c r="A3" s="142" t="s">
        <v>0</v>
      </c>
      <c r="B3" s="143"/>
      <c r="C3" s="143"/>
      <c r="D3" s="159"/>
      <c r="E3" s="151" t="s">
        <v>2</v>
      </c>
      <c r="F3" s="151"/>
      <c r="G3" s="151"/>
      <c r="H3" s="151"/>
      <c r="I3" s="152"/>
      <c r="J3" s="160" t="s">
        <v>15</v>
      </c>
    </row>
    <row r="4" spans="1:10" ht="20.25" customHeight="1" thickBot="1">
      <c r="A4" s="145" t="s">
        <v>13</v>
      </c>
      <c r="B4" s="146"/>
      <c r="C4" s="5" t="s">
        <v>14</v>
      </c>
      <c r="D4" s="6" t="s">
        <v>15</v>
      </c>
      <c r="E4" s="131" t="s">
        <v>13</v>
      </c>
      <c r="F4" s="132"/>
      <c r="G4" s="133"/>
      <c r="H4" s="7" t="s">
        <v>20</v>
      </c>
      <c r="I4" s="8" t="s">
        <v>21</v>
      </c>
      <c r="J4" s="161"/>
    </row>
    <row r="5" spans="1:10" ht="19.5" customHeight="1">
      <c r="A5" s="52" t="s">
        <v>1</v>
      </c>
      <c r="B5" s="76" t="s">
        <v>42</v>
      </c>
      <c r="C5" s="78">
        <v>110000</v>
      </c>
      <c r="D5" s="80"/>
      <c r="E5" s="167" t="s">
        <v>55</v>
      </c>
      <c r="F5" s="169" t="s">
        <v>7</v>
      </c>
      <c r="G5" s="14" t="s">
        <v>43</v>
      </c>
      <c r="H5" s="65">
        <v>0</v>
      </c>
      <c r="I5" s="66">
        <v>0</v>
      </c>
      <c r="J5" s="15"/>
    </row>
    <row r="6" spans="1:10" ht="19.5" customHeight="1">
      <c r="A6" s="13"/>
      <c r="B6" s="77" t="s">
        <v>71</v>
      </c>
      <c r="C6" s="79">
        <v>170000</v>
      </c>
      <c r="D6" s="80"/>
      <c r="E6" s="163"/>
      <c r="F6" s="129"/>
      <c r="G6" s="22" t="s">
        <v>44</v>
      </c>
      <c r="H6" s="67">
        <v>0</v>
      </c>
      <c r="I6" s="68">
        <v>0</v>
      </c>
      <c r="J6" s="24"/>
    </row>
    <row r="7" spans="1:10" ht="16.5">
      <c r="A7" s="86"/>
      <c r="B7" s="88" t="s">
        <v>90</v>
      </c>
      <c r="C7" s="17">
        <v>17481000</v>
      </c>
      <c r="D7" s="87"/>
      <c r="E7" s="163"/>
      <c r="F7" s="129"/>
      <c r="G7" s="22" t="s">
        <v>45</v>
      </c>
      <c r="H7" s="67">
        <v>0</v>
      </c>
      <c r="I7" s="68">
        <v>0</v>
      </c>
      <c r="J7" s="24"/>
    </row>
    <row r="8" spans="1:10" ht="16.5">
      <c r="A8" s="86"/>
      <c r="B8" s="88" t="s">
        <v>91</v>
      </c>
      <c r="C8" s="17">
        <v>21057000</v>
      </c>
      <c r="D8" s="87"/>
      <c r="E8" s="163"/>
      <c r="F8" s="129"/>
      <c r="G8" s="22" t="s">
        <v>46</v>
      </c>
      <c r="H8" s="67">
        <v>0</v>
      </c>
      <c r="I8" s="68">
        <v>0</v>
      </c>
      <c r="J8" s="24"/>
    </row>
    <row r="9" spans="1:10" ht="19.5" customHeight="1">
      <c r="A9" s="13"/>
      <c r="B9" s="89"/>
      <c r="C9" s="59"/>
      <c r="D9" s="90"/>
      <c r="E9" s="163"/>
      <c r="F9" s="129"/>
      <c r="G9" s="22" t="s">
        <v>47</v>
      </c>
      <c r="H9" s="67">
        <v>0</v>
      </c>
      <c r="I9" s="68">
        <v>0</v>
      </c>
      <c r="J9" s="24"/>
    </row>
    <row r="10" spans="1:10" ht="19.5" customHeight="1">
      <c r="A10" s="13"/>
      <c r="B10" s="20"/>
      <c r="C10" s="62"/>
      <c r="D10" s="22"/>
      <c r="E10" s="163"/>
      <c r="F10" s="130"/>
      <c r="G10" s="22" t="s">
        <v>28</v>
      </c>
      <c r="H10" s="67">
        <v>0</v>
      </c>
      <c r="I10" s="68">
        <v>0</v>
      </c>
      <c r="J10" s="24"/>
    </row>
    <row r="11" spans="1:10" ht="19.5" customHeight="1">
      <c r="A11" s="13"/>
      <c r="B11" s="73"/>
      <c r="C11" s="73"/>
      <c r="D11" s="22"/>
      <c r="E11" s="163"/>
      <c r="F11" s="140" t="s">
        <v>8</v>
      </c>
      <c r="G11" s="22" t="s">
        <v>9</v>
      </c>
      <c r="H11" s="70">
        <v>0</v>
      </c>
      <c r="I11" s="69">
        <v>0</v>
      </c>
      <c r="J11" s="24"/>
    </row>
    <row r="12" spans="1:10" ht="19.5" customHeight="1">
      <c r="A12" s="13"/>
      <c r="B12" s="73"/>
      <c r="C12" s="73"/>
      <c r="D12" s="22"/>
      <c r="E12" s="163"/>
      <c r="F12" s="138"/>
      <c r="G12" s="22" t="s">
        <v>48</v>
      </c>
      <c r="H12" s="67">
        <v>0</v>
      </c>
      <c r="I12" s="68">
        <v>0</v>
      </c>
      <c r="J12" s="24"/>
    </row>
    <row r="13" spans="1:10" ht="19.5" customHeight="1">
      <c r="A13" s="13"/>
      <c r="B13" s="73"/>
      <c r="C13" s="73"/>
      <c r="D13" s="22"/>
      <c r="E13" s="163"/>
      <c r="F13" s="138"/>
      <c r="G13" s="22" t="s">
        <v>16</v>
      </c>
      <c r="H13" s="67">
        <v>0</v>
      </c>
      <c r="I13" s="68">
        <v>0</v>
      </c>
      <c r="J13" s="24"/>
    </row>
    <row r="14" spans="1:10" ht="19.5" customHeight="1">
      <c r="A14" s="13"/>
      <c r="B14" s="73"/>
      <c r="C14" s="73"/>
      <c r="D14" s="18"/>
      <c r="E14" s="163"/>
      <c r="F14" s="140" t="s">
        <v>50</v>
      </c>
      <c r="G14" s="22" t="s">
        <v>10</v>
      </c>
      <c r="H14" s="67">
        <v>0</v>
      </c>
      <c r="I14" s="68">
        <v>0</v>
      </c>
      <c r="J14" s="24"/>
    </row>
    <row r="15" spans="1:10" ht="19.5" customHeight="1">
      <c r="A15" s="13"/>
      <c r="B15" s="17"/>
      <c r="C15" s="17"/>
      <c r="D15" s="22"/>
      <c r="E15" s="163"/>
      <c r="F15" s="138"/>
      <c r="G15" s="22" t="s">
        <v>51</v>
      </c>
      <c r="H15" s="67">
        <v>0</v>
      </c>
      <c r="I15" s="68">
        <v>0</v>
      </c>
      <c r="J15" s="24"/>
    </row>
    <row r="16" spans="1:10" ht="19.5" customHeight="1">
      <c r="A16" s="13"/>
      <c r="B16" s="17"/>
      <c r="C16" s="17"/>
      <c r="D16" s="22"/>
      <c r="E16" s="163"/>
      <c r="F16" s="138"/>
      <c r="G16" s="22" t="s">
        <v>4</v>
      </c>
      <c r="H16" s="67">
        <v>0</v>
      </c>
      <c r="I16" s="68">
        <v>0</v>
      </c>
      <c r="J16" s="24"/>
    </row>
    <row r="17" spans="1:10" ht="19.5" customHeight="1">
      <c r="A17" s="13"/>
      <c r="B17" s="17"/>
      <c r="C17" s="17"/>
      <c r="D17" s="22"/>
      <c r="E17" s="163"/>
      <c r="F17" s="138"/>
      <c r="G17" s="22" t="s">
        <v>6</v>
      </c>
      <c r="H17" s="67">
        <v>0</v>
      </c>
      <c r="I17" s="68">
        <v>0</v>
      </c>
      <c r="J17" s="24"/>
    </row>
    <row r="18" spans="1:10" ht="19.5" customHeight="1">
      <c r="A18" s="13"/>
      <c r="B18" s="17"/>
      <c r="C18" s="17"/>
      <c r="D18" s="22"/>
      <c r="E18" s="163"/>
      <c r="F18" s="138"/>
      <c r="G18" s="22" t="s">
        <v>17</v>
      </c>
      <c r="H18" s="67">
        <v>0</v>
      </c>
      <c r="I18" s="68">
        <v>0</v>
      </c>
      <c r="J18" s="24"/>
    </row>
    <row r="19" spans="1:10" ht="19.5" customHeight="1">
      <c r="A19" s="13"/>
      <c r="B19" s="17"/>
      <c r="C19" s="17"/>
      <c r="D19" s="22"/>
      <c r="E19" s="168"/>
      <c r="F19" s="139"/>
      <c r="G19" s="22" t="s">
        <v>27</v>
      </c>
      <c r="H19" s="67">
        <v>0</v>
      </c>
      <c r="I19" s="68">
        <v>0</v>
      </c>
      <c r="J19" s="81"/>
    </row>
    <row r="20" spans="1:10" ht="19.5" customHeight="1">
      <c r="A20" s="13"/>
      <c r="B20" s="17"/>
      <c r="C20" s="17"/>
      <c r="D20" s="22"/>
      <c r="E20" s="163" t="s">
        <v>52</v>
      </c>
      <c r="F20" s="140" t="s">
        <v>18</v>
      </c>
      <c r="G20" s="22" t="s">
        <v>18</v>
      </c>
      <c r="H20" s="67">
        <v>0</v>
      </c>
      <c r="I20" s="68">
        <v>7480000</v>
      </c>
      <c r="J20" s="24" t="s">
        <v>96</v>
      </c>
    </row>
    <row r="21" spans="1:10" ht="19.5" customHeight="1">
      <c r="A21" s="13"/>
      <c r="B21" s="17"/>
      <c r="C21" s="17"/>
      <c r="D21" s="22"/>
      <c r="E21" s="163"/>
      <c r="F21" s="138"/>
      <c r="G21" s="22" t="s">
        <v>25</v>
      </c>
      <c r="H21" s="67">
        <v>0</v>
      </c>
      <c r="I21" s="68">
        <v>0</v>
      </c>
      <c r="J21" s="24"/>
    </row>
    <row r="22" spans="1:10" ht="19.5" customHeight="1">
      <c r="A22" s="13"/>
      <c r="B22" s="17"/>
      <c r="C22" s="17"/>
      <c r="D22" s="22"/>
      <c r="E22" s="168"/>
      <c r="F22" s="139"/>
      <c r="G22" s="22" t="s">
        <v>11</v>
      </c>
      <c r="H22" s="67">
        <v>0</v>
      </c>
      <c r="I22" s="68">
        <v>0</v>
      </c>
      <c r="J22" s="24"/>
    </row>
    <row r="23" spans="1:10" ht="19.5" customHeight="1">
      <c r="A23" s="13"/>
      <c r="B23" s="17"/>
      <c r="C23" s="17"/>
      <c r="D23" s="22"/>
      <c r="E23" s="162" t="s">
        <v>19</v>
      </c>
      <c r="F23" s="140" t="s">
        <v>50</v>
      </c>
      <c r="G23" s="22" t="s">
        <v>5</v>
      </c>
      <c r="H23" s="67">
        <v>0</v>
      </c>
      <c r="I23" s="68">
        <v>0</v>
      </c>
      <c r="J23" s="24"/>
    </row>
    <row r="24" spans="1:10" ht="19.5" customHeight="1">
      <c r="A24" s="13"/>
      <c r="B24" s="17"/>
      <c r="C24" s="17"/>
      <c r="D24" s="22"/>
      <c r="E24" s="163"/>
      <c r="F24" s="138"/>
      <c r="G24" s="22" t="s">
        <v>3</v>
      </c>
      <c r="H24" s="67">
        <v>0</v>
      </c>
      <c r="I24" s="68">
        <v>0</v>
      </c>
      <c r="J24" s="24"/>
    </row>
    <row r="25" spans="1:10" ht="19.5" customHeight="1">
      <c r="A25" s="13"/>
      <c r="B25" s="17"/>
      <c r="C25" s="17"/>
      <c r="D25" s="22"/>
      <c r="E25" s="163"/>
      <c r="F25" s="138"/>
      <c r="G25" s="22" t="s">
        <v>26</v>
      </c>
      <c r="H25" s="67">
        <v>0</v>
      </c>
      <c r="I25" s="68">
        <v>0</v>
      </c>
      <c r="J25" s="24"/>
    </row>
    <row r="26" spans="1:10" ht="19.5" customHeight="1">
      <c r="A26" s="13"/>
      <c r="B26" s="17"/>
      <c r="C26" s="17"/>
      <c r="D26" s="22"/>
      <c r="E26" s="163"/>
      <c r="F26" s="138"/>
      <c r="G26" s="22" t="s">
        <v>23</v>
      </c>
      <c r="H26" s="67">
        <v>0</v>
      </c>
      <c r="I26" s="68">
        <v>0</v>
      </c>
      <c r="J26" s="24"/>
    </row>
    <row r="27" spans="1:10" ht="19.5" customHeight="1">
      <c r="A27" s="13"/>
      <c r="B27" s="17"/>
      <c r="C27" s="17"/>
      <c r="D27" s="22"/>
      <c r="E27" s="163"/>
      <c r="F27" s="138"/>
      <c r="G27" s="22" t="s">
        <v>24</v>
      </c>
      <c r="H27" s="67">
        <v>0</v>
      </c>
      <c r="I27" s="68">
        <v>0</v>
      </c>
      <c r="J27" s="24"/>
    </row>
    <row r="28" spans="1:10" ht="19.5" customHeight="1">
      <c r="A28" s="13"/>
      <c r="B28" s="17"/>
      <c r="C28" s="17"/>
      <c r="D28" s="22"/>
      <c r="E28" s="163"/>
      <c r="F28" s="139"/>
      <c r="G28" s="22" t="s">
        <v>53</v>
      </c>
      <c r="H28" s="68">
        <v>0</v>
      </c>
      <c r="I28" s="68">
        <v>0</v>
      </c>
      <c r="J28" s="24"/>
    </row>
    <row r="29" spans="1:10" ht="19.5" customHeight="1">
      <c r="A29" s="13"/>
      <c r="B29" s="17"/>
      <c r="C29" s="17"/>
      <c r="D29" s="22"/>
      <c r="E29" s="163"/>
      <c r="F29" s="53" t="s">
        <v>61</v>
      </c>
      <c r="G29" s="22" t="s">
        <v>54</v>
      </c>
      <c r="H29" s="67">
        <v>293800</v>
      </c>
      <c r="I29" s="68">
        <v>0</v>
      </c>
      <c r="J29" s="24" t="s">
        <v>76</v>
      </c>
    </row>
    <row r="30" spans="1:10" ht="19.5" customHeight="1" thickBot="1">
      <c r="A30" s="27"/>
      <c r="B30" s="28"/>
      <c r="C30" s="28"/>
      <c r="D30" s="26"/>
      <c r="E30" s="164"/>
      <c r="F30" s="57" t="s">
        <v>62</v>
      </c>
      <c r="G30" s="56" t="s">
        <v>42</v>
      </c>
      <c r="H30" s="71">
        <v>110000</v>
      </c>
      <c r="I30" s="72">
        <v>0</v>
      </c>
      <c r="J30" s="55" t="s">
        <v>70</v>
      </c>
    </row>
    <row r="31" spans="1:13" ht="27" customHeight="1" thickBot="1">
      <c r="A31" s="29" t="s">
        <v>12</v>
      </c>
      <c r="B31" s="30"/>
      <c r="C31" s="30">
        <f>C5+C6+C7+C8+C9</f>
        <v>38818000</v>
      </c>
      <c r="D31" s="31"/>
      <c r="E31" s="54"/>
      <c r="F31" s="165" t="s">
        <v>22</v>
      </c>
      <c r="G31" s="166"/>
      <c r="H31" s="32">
        <f>SUM(H5:H30)</f>
        <v>403800</v>
      </c>
      <c r="I31" s="33">
        <f>SUM(I5:I30)</f>
        <v>7480000</v>
      </c>
      <c r="J31" s="34"/>
      <c r="L31" s="35"/>
      <c r="M31" s="35"/>
    </row>
    <row r="33" ht="16.5">
      <c r="H33" s="35"/>
    </row>
    <row r="34" spans="8:10" ht="16.5">
      <c r="H34" s="39"/>
      <c r="J34" s="1"/>
    </row>
    <row r="35" spans="8:10" ht="16.5">
      <c r="H35" s="38"/>
      <c r="J35" s="1"/>
    </row>
    <row r="36" spans="8:10" ht="16.5">
      <c r="H36" s="39"/>
      <c r="J36" s="1"/>
    </row>
  </sheetData>
  <sheetProtection/>
  <mergeCells count="15">
    <mergeCell ref="F31:G31"/>
    <mergeCell ref="A3:D3"/>
    <mergeCell ref="A4:B4"/>
    <mergeCell ref="E3:I3"/>
    <mergeCell ref="E4:G4"/>
    <mergeCell ref="F5:F10"/>
    <mergeCell ref="F20:F22"/>
    <mergeCell ref="E20:E22"/>
    <mergeCell ref="E5:E19"/>
    <mergeCell ref="F23:F28"/>
    <mergeCell ref="E23:E30"/>
    <mergeCell ref="F11:F13"/>
    <mergeCell ref="F14:F19"/>
    <mergeCell ref="A1:J1"/>
    <mergeCell ref="J3:J4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장봉혜림재활원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강동현</dc:creator>
  <cp:keywords/>
  <dc:description/>
  <cp:lastModifiedBy>ADMIN</cp:lastModifiedBy>
  <cp:lastPrinted>2020-06-08T05:35:07Z</cp:lastPrinted>
  <dcterms:created xsi:type="dcterms:W3CDTF">2004-08-24T01:54:40Z</dcterms:created>
  <dcterms:modified xsi:type="dcterms:W3CDTF">2020-06-08T05:35:10Z</dcterms:modified>
  <cp:category/>
  <cp:version/>
  <cp:contentType/>
  <cp:contentStatus/>
</cp:coreProperties>
</file>