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19년 10월 결산서 " sheetId="1" r:id="rId1"/>
    <sheet name="2019년 비지정후원 직간접비사용내역" sheetId="2" r:id="rId2"/>
    <sheet name="2019년 지정후원 직간접비사용내역" sheetId="3" r:id="rId3"/>
  </sheets>
  <definedNames>
    <definedName name="_xlnm.Print_Area" localSheetId="0">'2019년 10월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<sst xmlns="http://schemas.openxmlformats.org/spreadsheetml/2006/main" count="181" uniqueCount="92">
  <si>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</si>
  <si>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</si>
  <si>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</si>
  <si>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</si>
  <si>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</si>
  <si>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</si>
  <si>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</si>
  <si>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</si>
  <si>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</si>
  <si>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</si>
  <si>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</si>
  <si>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</si>
  <si>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</si>
  <si>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</si>
  <si>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</si>
  <si>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</si>
  <si>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</si>
  <si>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</si>
  <si>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</si>
  <si>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</si>
  <si>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</si>
  <si>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</si>
  <si>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</si>
  <si>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</si>
  <si>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</si>
  <si>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</si>
  <si>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</si>
  <si>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</si>
  <si>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</si>
  <si>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</si>
  <si>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</si>
  <si>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</si>
  <si>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</si>
  <si>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</si>
  <si>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</si>
  <si>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</si>
  <si>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</si>
  <si>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</si>
  <si>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</si>
  <si>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</si>
  <si>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</si>
  <si>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</si>
  <si>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</si>
  <si>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</si>
  <si>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</si>
  <si>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</si>
  <si>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</si>
  <si>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</si>
  <si>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</si>
  <si>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</si>
  <si>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</si>
  <si>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</si>
  <si>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</si>
  <si>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</si>
  <si>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</si>
  <si>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</si>
  <si>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</si>
  <si>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</si>
  <si>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</si>
  <si>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</si>
  <si>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</si>
  <si>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</si>
  <si>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</si>
  <si>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</si>
  <si>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</si>
  <si>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</si>
  <si>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</si>
  <si>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</si>
  <si>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</si>
  <si>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</si>
  <si>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</si>
  <si>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</si>
  <si>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</si>
  <si>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</si>
  <si>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t>일일호프 티켓판매대금</t>
  </si>
  <si>
    <t>2019년도 10월 바다의별 비지정후원금 사용내역(직,간접비)</t>
  </si>
  <si>
    <t>2019. 10. 31기준 (단위 : 원)</t>
  </si>
  <si>
    <t>2019. 10. 31일 기준 (단위 : 원)</t>
  </si>
  <si>
    <t>2019년도 10월 바다의별 지정후원금 사용내역(직,간접비)</t>
  </si>
  <si>
    <t>2019년 10월 바다의별 후원금 결산서</t>
  </si>
  <si>
    <t>2019. 10. 31 기준 (단위 : 원)</t>
  </si>
  <si>
    <t>직원회식비</t>
  </si>
  <si>
    <t>주방소모품비 외</t>
  </si>
  <si>
    <t>체험홈 전화요금</t>
  </si>
  <si>
    <t>주유비</t>
  </si>
  <si>
    <t>보수교육 (소**)</t>
  </si>
  <si>
    <t>건조기, 냉장고 구입 외</t>
  </si>
  <si>
    <t>거즈, 혈당스틱, 구충제 등 구입</t>
  </si>
  <si>
    <t>화장지 구입</t>
  </si>
  <si>
    <t xml:space="preserve">결연후원금 </t>
  </si>
  <si>
    <t>차량구입(레이15,463,050원/니로26,430,669원)</t>
  </si>
  <si>
    <t xml:space="preserve">굿바디2,000,000원/태권도강사료210,000원/일일호프2,085,850원 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</si>
</sst>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4" xfId="0" applyNumberFormat="1" applyFont="1" applyFill="1" applyBorder="1" applyAlignment="1">
      <alignment vertical="center"/>
    </xf>
    <xf numFmtId="176" fontId="45" fillId="35" borderId="53" xfId="0" applyNumberFormat="1" applyFont="1" applyFill="1" applyBorder="1" applyAlignment="1">
      <alignment vertical="center"/>
    </xf>
    <xf numFmtId="176" fontId="45" fillId="34" borderId="54" xfId="0" applyNumberFormat="1" applyFont="1" applyFill="1" applyBorder="1" applyAlignment="1">
      <alignment horizontal="center" vertical="center"/>
    </xf>
    <xf numFmtId="176" fontId="45" fillId="34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177" fontId="47" fillId="34" borderId="28" xfId="43" applyNumberFormat="1" applyFont="1" applyFill="1" applyBorder="1" applyAlignment="1">
      <alignment horizontal="right" vertical="center"/>
    </xf>
    <xf numFmtId="177" fontId="47" fillId="34" borderId="29" xfId="43" applyNumberFormat="1" applyFont="1" applyFill="1" applyBorder="1" applyAlignment="1">
      <alignment horizontal="right" vertical="center"/>
    </xf>
    <xf numFmtId="176" fontId="44" fillId="0" borderId="18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 wrapText="1"/>
    </xf>
    <xf numFmtId="176" fontId="44" fillId="0" borderId="21" xfId="0" applyNumberFormat="1" applyFont="1" applyFill="1" applyBorder="1" applyAlignment="1">
      <alignment horizontal="center" vertical="center" wrapText="1"/>
    </xf>
    <xf numFmtId="176" fontId="44" fillId="0" borderId="21" xfId="0" applyNumberFormat="1" applyFont="1" applyFill="1" applyBorder="1" applyAlignment="1">
      <alignment horizontal="center" vertical="center"/>
    </xf>
    <xf numFmtId="176" fontId="46" fillId="0" borderId="22" xfId="0" applyNumberFormat="1" applyFont="1" applyFill="1" applyBorder="1" applyAlignment="1">
      <alignment horizontal="left" vertical="center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56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57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58" xfId="0" applyNumberFormat="1" applyFont="1" applyFill="1" applyBorder="1" applyAlignment="1">
      <alignment horizontal="center" vertical="center"/>
    </xf>
    <xf numFmtId="176" fontId="45" fillId="33" borderId="59" xfId="0" applyNumberFormat="1" applyFont="1" applyFill="1" applyBorder="1" applyAlignment="1">
      <alignment horizontal="center" vertical="center"/>
    </xf>
    <xf numFmtId="176" fontId="45" fillId="33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 wrapText="1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6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65" xfId="0" applyNumberFormat="1" applyFont="1" applyFill="1" applyBorder="1" applyAlignment="1">
      <alignment horizontal="center" vertical="center"/>
    </xf>
    <xf numFmtId="176" fontId="45" fillId="0" borderId="66" xfId="0" applyNumberFormat="1" applyFont="1" applyFill="1" applyBorder="1" applyAlignment="1">
      <alignment horizontal="center" vertical="center"/>
    </xf>
    <xf numFmtId="176" fontId="45" fillId="0" borderId="67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4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63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176" fontId="44" fillId="0" borderId="62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0" xfId="0" applyNumberFormat="1" applyFont="1" applyFill="1" applyBorder="1" applyAlignment="1">
      <alignment horizontal="center" vertical="center"/>
    </xf>
    <xf numFmtId="176" fontId="45" fillId="33" borderId="71" xfId="0" applyNumberFormat="1" applyFont="1" applyFill="1" applyBorder="1" applyAlignment="1">
      <alignment horizontal="center" vertical="center"/>
    </xf>
    <xf numFmtId="0" fontId="47" fillId="36" borderId="57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C11" sqref="C11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20" t="s">
        <v>79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ht="18.75" customHeight="1" thickBot="1">
      <c r="L2" s="4" t="s">
        <v>80</v>
      </c>
    </row>
    <row r="3" spans="1:12" ht="16.5" customHeight="1">
      <c r="A3" s="113" t="s">
        <v>29</v>
      </c>
      <c r="B3" s="114"/>
      <c r="C3" s="114"/>
      <c r="D3" s="115"/>
      <c r="E3" s="121" t="s">
        <v>30</v>
      </c>
      <c r="F3" s="122"/>
      <c r="G3" s="122"/>
      <c r="H3" s="122"/>
      <c r="I3" s="122"/>
      <c r="J3" s="122"/>
      <c r="K3" s="123"/>
      <c r="L3" s="118" t="s">
        <v>31</v>
      </c>
    </row>
    <row r="4" spans="1:12" ht="16.5" customHeight="1" thickBot="1">
      <c r="A4" s="116" t="s">
        <v>32</v>
      </c>
      <c r="B4" s="117"/>
      <c r="C4" s="5" t="s">
        <v>33</v>
      </c>
      <c r="D4" s="6" t="s">
        <v>31</v>
      </c>
      <c r="E4" s="124" t="s">
        <v>32</v>
      </c>
      <c r="F4" s="125"/>
      <c r="G4" s="126"/>
      <c r="H4" s="41" t="s">
        <v>34</v>
      </c>
      <c r="I4" s="42" t="s">
        <v>35</v>
      </c>
      <c r="J4" s="41" t="s">
        <v>36</v>
      </c>
      <c r="K4" s="42" t="s">
        <v>35</v>
      </c>
      <c r="L4" s="119"/>
    </row>
    <row r="5" spans="1:12" ht="19.5" customHeight="1">
      <c r="A5" s="9" t="s">
        <v>37</v>
      </c>
      <c r="B5" s="10" t="s">
        <v>38</v>
      </c>
      <c r="C5" s="11">
        <f>'2019년 비지정후원 직간접비사용내역'!C31</f>
        <v>6225420</v>
      </c>
      <c r="D5" s="20"/>
      <c r="E5" s="127" t="s">
        <v>58</v>
      </c>
      <c r="F5" s="134" t="s">
        <v>39</v>
      </c>
      <c r="G5" s="13" t="s">
        <v>43</v>
      </c>
      <c r="H5" s="43">
        <f>'2019년 비지정후원 직간접비사용내역'!H5+'2019년 비지정후원 직간접비사용내역'!I5</f>
        <v>0</v>
      </c>
      <c r="I5" s="44">
        <f>H5/$H$31</f>
        <v>0</v>
      </c>
      <c r="J5" s="43">
        <f>'2019년 지정후원 직간접비사용내역'!H5+'2019년 지정후원 직간접비사용내역'!I5</f>
        <v>0</v>
      </c>
      <c r="K5" s="44">
        <f>J5/$J$31</f>
        <v>0</v>
      </c>
      <c r="L5" s="45"/>
    </row>
    <row r="6" spans="1:12" ht="19.5" customHeight="1">
      <c r="A6" s="24"/>
      <c r="B6" s="17" t="s">
        <v>40</v>
      </c>
      <c r="C6" s="18">
        <f>'2019년 지정후원 직간접비사용내역'!C31</f>
        <v>4198719</v>
      </c>
      <c r="D6" s="23"/>
      <c r="E6" s="128"/>
      <c r="F6" s="135"/>
      <c r="G6" s="23" t="s">
        <v>44</v>
      </c>
      <c r="H6" s="43">
        <f>'2019년 비지정후원 직간접비사용내역'!H6+'2019년 비지정후원 직간접비사용내역'!I6</f>
        <v>0</v>
      </c>
      <c r="I6" s="44">
        <f>H6/$H$31</f>
        <v>0</v>
      </c>
      <c r="J6" s="43">
        <f>'2019년 지정후원 직간접비사용내역'!H6+'2019년 지정후원 직간접비사용내역'!I6</f>
        <v>0</v>
      </c>
      <c r="K6" s="44">
        <f>J6/$J$31</f>
        <v>0</v>
      </c>
      <c r="L6" s="46"/>
    </row>
    <row r="7" spans="1:12" ht="19.5" customHeight="1">
      <c r="A7" s="14"/>
      <c r="B7" s="17"/>
      <c r="C7" s="22"/>
      <c r="D7" s="23"/>
      <c r="E7" s="128"/>
      <c r="F7" s="135"/>
      <c r="G7" s="23" t="s">
        <v>45</v>
      </c>
      <c r="H7" s="43">
        <f>'2019년 비지정후원 직간접비사용내역'!H7+'2019년 비지정후원 직간접비사용내역'!I7</f>
        <v>0</v>
      </c>
      <c r="I7" s="44">
        <f aca="true" t="shared" si="0" ref="I7:I29">H7/$H$31</f>
        <v>0</v>
      </c>
      <c r="J7" s="43">
        <f>'2019년 지정후원 직간접비사용내역'!H7+'2019년 지정후원 직간접비사용내역'!I7</f>
        <v>0</v>
      </c>
      <c r="K7" s="44">
        <f aca="true" t="shared" si="1" ref="K7:K29">J7/$J$31</f>
        <v>0</v>
      </c>
      <c r="L7" s="46"/>
    </row>
    <row r="8" spans="1:12" ht="19.5" customHeight="1">
      <c r="A8" s="14"/>
      <c r="B8" s="18"/>
      <c r="C8" s="18"/>
      <c r="D8" s="23"/>
      <c r="E8" s="128"/>
      <c r="F8" s="135"/>
      <c r="G8" s="23" t="s">
        <v>46</v>
      </c>
      <c r="H8" s="43">
        <f>'2019년 비지정후원 직간접비사용내역'!H8+'2019년 비지정후원 직간접비사용내역'!I8</f>
        <v>0</v>
      </c>
      <c r="I8" s="44">
        <f t="shared" si="0"/>
        <v>0</v>
      </c>
      <c r="J8" s="43">
        <f>'2019년 지정후원 직간접비사용내역'!H8+'2019년 지정후원 직간접비사용내역'!I8</f>
        <v>0</v>
      </c>
      <c r="K8" s="44">
        <f t="shared" si="1"/>
        <v>0</v>
      </c>
      <c r="L8" s="46"/>
    </row>
    <row r="9" spans="1:12" ht="19.5" customHeight="1" thickBot="1">
      <c r="A9" s="74" t="s">
        <v>12</v>
      </c>
      <c r="B9" s="47"/>
      <c r="C9" s="47">
        <f>C5+C6</f>
        <v>10424139</v>
      </c>
      <c r="D9" s="48"/>
      <c r="E9" s="128"/>
      <c r="F9" s="135"/>
      <c r="G9" s="23" t="s">
        <v>47</v>
      </c>
      <c r="H9" s="43">
        <f>'2019년 비지정후원 직간접비사용내역'!H9+'2019년 비지정후원 직간접비사용내역'!I9</f>
        <v>0</v>
      </c>
      <c r="I9" s="44">
        <f t="shared" si="0"/>
        <v>0</v>
      </c>
      <c r="J9" s="43">
        <f>'2019년 지정후원 직간접비사용내역'!H9+'2019년 지정후원 직간접비사용내역'!I9</f>
        <v>0</v>
      </c>
      <c r="K9" s="44">
        <f t="shared" si="1"/>
        <v>0</v>
      </c>
      <c r="L9" s="46"/>
    </row>
    <row r="10" spans="1:12" ht="19.5" customHeight="1">
      <c r="A10" s="85"/>
      <c r="B10" s="86"/>
      <c r="C10" s="86"/>
      <c r="D10" s="87"/>
      <c r="E10" s="128"/>
      <c r="F10" s="136"/>
      <c r="G10" s="23" t="s">
        <v>28</v>
      </c>
      <c r="H10" s="43">
        <f>'2019년 비지정후원 직간접비사용내역'!H10+'2019년 비지정후원 직간접비사용내역'!I10</f>
        <v>0</v>
      </c>
      <c r="I10" s="44">
        <f t="shared" si="0"/>
        <v>0</v>
      </c>
      <c r="J10" s="43">
        <f>'2019년 지정후원 직간접비사용내역'!H10+'2019년 지정후원 직간접비사용내역'!I10</f>
        <v>0</v>
      </c>
      <c r="K10" s="44">
        <f t="shared" si="1"/>
        <v>0</v>
      </c>
      <c r="L10" s="46"/>
    </row>
    <row r="11" spans="1:12" ht="19.5" customHeight="1">
      <c r="A11" s="88"/>
      <c r="B11" s="80"/>
      <c r="C11" s="80"/>
      <c r="D11" s="81"/>
      <c r="E11" s="128"/>
      <c r="F11" s="137" t="s">
        <v>8</v>
      </c>
      <c r="G11" s="23" t="s">
        <v>9</v>
      </c>
      <c r="H11" s="43">
        <f>'2019년 비지정후원 직간접비사용내역'!H11+'2019년 비지정후원 직간접비사용내역'!I11</f>
        <v>0</v>
      </c>
      <c r="I11" s="44">
        <f t="shared" si="0"/>
        <v>0</v>
      </c>
      <c r="J11" s="43">
        <f>'2019년 지정후원 직간접비사용내역'!H11+'2019년 지정후원 직간접비사용내역'!I11</f>
        <v>0</v>
      </c>
      <c r="K11" s="44">
        <f t="shared" si="1"/>
        <v>0</v>
      </c>
      <c r="L11" s="46"/>
    </row>
    <row r="12" spans="1:12" ht="19.5" customHeight="1">
      <c r="A12" s="88"/>
      <c r="B12" s="80"/>
      <c r="C12" s="80"/>
      <c r="D12" s="81"/>
      <c r="E12" s="128"/>
      <c r="F12" s="135"/>
      <c r="G12" s="23" t="s">
        <v>48</v>
      </c>
      <c r="H12" s="43">
        <f>'2019년 비지정후원 직간접비사용내역'!H12+'2019년 비지정후원 직간접비사용내역'!I12</f>
        <v>0</v>
      </c>
      <c r="I12" s="44">
        <f t="shared" si="0"/>
        <v>0</v>
      </c>
      <c r="J12" s="43">
        <f>'2019년 지정후원 직간접비사용내역'!H12+'2019년 지정후원 직간접비사용내역'!I12</f>
        <v>0</v>
      </c>
      <c r="K12" s="44">
        <f t="shared" si="1"/>
        <v>0</v>
      </c>
      <c r="L12" s="46"/>
    </row>
    <row r="13" spans="1:12" ht="19.5" customHeight="1">
      <c r="A13" s="88"/>
      <c r="B13" s="80"/>
      <c r="C13" s="80"/>
      <c r="D13" s="81"/>
      <c r="E13" s="128"/>
      <c r="F13" s="136"/>
      <c r="G13" s="23" t="s">
        <v>49</v>
      </c>
      <c r="H13" s="43">
        <f>'2019년 비지정후원 직간접비사용내역'!H13+'2019년 비지정후원 직간접비사용내역'!I13</f>
        <v>0</v>
      </c>
      <c r="I13" s="44">
        <f t="shared" si="0"/>
        <v>0</v>
      </c>
      <c r="J13" s="43">
        <f>'2019년 지정후원 직간접비사용내역'!H13+'2019년 지정후원 직간접비사용내역'!I13</f>
        <v>0</v>
      </c>
      <c r="K13" s="44">
        <f t="shared" si="1"/>
        <v>0</v>
      </c>
      <c r="L13" s="46"/>
    </row>
    <row r="14" spans="1:12" ht="19.5" customHeight="1">
      <c r="A14" s="138" t="s">
        <v>64</v>
      </c>
      <c r="B14" s="140">
        <v>64476733</v>
      </c>
      <c r="C14" s="95" t="s">
        <v>69</v>
      </c>
      <c r="D14" s="78">
        <v>18640789</v>
      </c>
      <c r="E14" s="128"/>
      <c r="F14" s="137" t="s">
        <v>50</v>
      </c>
      <c r="G14" s="23" t="s">
        <v>10</v>
      </c>
      <c r="H14" s="43">
        <f>'2019년 비지정후원 직간접비사용내역'!H14+'2019년 비지정후원 직간접비사용내역'!I14</f>
        <v>0</v>
      </c>
      <c r="I14" s="44">
        <f t="shared" si="0"/>
        <v>0</v>
      </c>
      <c r="J14" s="43">
        <f>'2019년 지정후원 직간접비사용내역'!H14+'2019년 지정후원 직간접비사용내역'!I14</f>
        <v>0</v>
      </c>
      <c r="K14" s="44">
        <f t="shared" si="1"/>
        <v>0</v>
      </c>
      <c r="L14" s="46"/>
    </row>
    <row r="15" spans="1:12" ht="19.5" customHeight="1">
      <c r="A15" s="139"/>
      <c r="B15" s="141"/>
      <c r="C15" s="96" t="s">
        <v>36</v>
      </c>
      <c r="D15" s="81">
        <v>45685944</v>
      </c>
      <c r="E15" s="128"/>
      <c r="F15" s="135"/>
      <c r="G15" s="23" t="s">
        <v>51</v>
      </c>
      <c r="H15" s="43">
        <f>'2019년 비지정후원 직간접비사용내역'!H15+'2019년 비지정후원 직간접비사용내역'!I15</f>
        <v>536100</v>
      </c>
      <c r="I15" s="44">
        <f t="shared" si="0"/>
        <v>0.07538715544055222</v>
      </c>
      <c r="J15" s="43">
        <f>'2019년 지정후원 직간접비사용내역'!H15+'2019년 지정후원 직간접비사용내역'!I15</f>
        <v>0</v>
      </c>
      <c r="K15" s="44">
        <f t="shared" si="1"/>
        <v>0</v>
      </c>
      <c r="L15" s="46"/>
    </row>
    <row r="16" spans="1:12" ht="19.5" customHeight="1">
      <c r="A16" s="79" t="s">
        <v>65</v>
      </c>
      <c r="B16" s="80">
        <f>C9</f>
        <v>10424139</v>
      </c>
      <c r="C16" s="97" t="s">
        <v>72</v>
      </c>
      <c r="D16" s="81">
        <v>150000</v>
      </c>
      <c r="E16" s="128"/>
      <c r="F16" s="135"/>
      <c r="G16" s="23" t="s">
        <v>4</v>
      </c>
      <c r="H16" s="43">
        <f>'2019년 비지정후원 직간접비사용내역'!H16+'2019년 비지정후원 직간접비사용내역'!I16</f>
        <v>34050</v>
      </c>
      <c r="I16" s="44">
        <f t="shared" si="0"/>
        <v>0.00478816012451185</v>
      </c>
      <c r="J16" s="43">
        <f>'2019년 지정후원 직간접비사용내역'!H16+'2019년 지정후원 직간접비사용내역'!I16</f>
        <v>0</v>
      </c>
      <c r="K16" s="44">
        <f t="shared" si="1"/>
        <v>0</v>
      </c>
      <c r="L16" s="46"/>
    </row>
    <row r="17" spans="1:12" ht="19.5" customHeight="1">
      <c r="A17" s="79" t="s">
        <v>66</v>
      </c>
      <c r="B17" s="80"/>
      <c r="C17" s="80">
        <f>H31+J31</f>
        <v>53630860</v>
      </c>
      <c r="D17" s="81"/>
      <c r="E17" s="128"/>
      <c r="F17" s="135"/>
      <c r="G17" s="23" t="s">
        <v>6</v>
      </c>
      <c r="H17" s="43">
        <f>'2019년 비지정후원 직간접비사용내역'!H17+'2019년 비지정후원 직간접비사용내역'!I17</f>
        <v>0</v>
      </c>
      <c r="I17" s="44">
        <f t="shared" si="0"/>
        <v>0</v>
      </c>
      <c r="J17" s="43">
        <f>'2019년 지정후원 직간접비사용내역'!H17+'2019년 지정후원 직간접비사용내역'!I17</f>
        <v>0</v>
      </c>
      <c r="K17" s="44">
        <f t="shared" si="1"/>
        <v>0</v>
      </c>
      <c r="L17" s="46"/>
    </row>
    <row r="18" spans="1:12" ht="19.5" customHeight="1">
      <c r="A18" s="82" t="s">
        <v>67</v>
      </c>
      <c r="B18" s="83"/>
      <c r="C18" s="83">
        <f>B14+B16-C17</f>
        <v>21270012</v>
      </c>
      <c r="D18" s="84"/>
      <c r="E18" s="128"/>
      <c r="F18" s="135"/>
      <c r="G18" s="23" t="s">
        <v>17</v>
      </c>
      <c r="H18" s="43">
        <f>'2019년 비지정후원 직간접비사용내역'!H18+'2019년 비지정후원 직간접비사용내역'!I18</f>
        <v>389000</v>
      </c>
      <c r="I18" s="44">
        <f t="shared" si="0"/>
        <v>0.05470174121689016</v>
      </c>
      <c r="J18" s="43">
        <f>'2019년 지정후원 직간접비사용내역'!H18+'2019년 지정후원 직간접비사용내역'!I18</f>
        <v>0</v>
      </c>
      <c r="K18" s="44">
        <f t="shared" si="1"/>
        <v>0</v>
      </c>
      <c r="L18" s="46"/>
    </row>
    <row r="19" spans="1:12" ht="19.5" customHeight="1">
      <c r="A19" s="92"/>
      <c r="B19" s="93">
        <f>B14+B16</f>
        <v>74900872</v>
      </c>
      <c r="C19" s="93">
        <f>C17+C18</f>
        <v>74900872</v>
      </c>
      <c r="D19" s="94"/>
      <c r="E19" s="129"/>
      <c r="F19" s="136"/>
      <c r="G19" s="23" t="s">
        <v>27</v>
      </c>
      <c r="H19" s="43">
        <f>'2019년 비지정후원 직간접비사용내역'!H19+'2019년 비지정후원 직간접비사용내역'!I19</f>
        <v>0</v>
      </c>
      <c r="I19" s="44">
        <f t="shared" si="0"/>
        <v>0</v>
      </c>
      <c r="J19" s="43">
        <f>'2019년 지정후원 직간접비사용내역'!H19+'2019년 지정후원 직간접비사용내역'!I19</f>
        <v>30000</v>
      </c>
      <c r="K19" s="44">
        <f t="shared" si="1"/>
        <v>0.0006448898956909941</v>
      </c>
      <c r="L19" s="46"/>
    </row>
    <row r="20" spans="1:12" ht="19.5" customHeight="1">
      <c r="A20" s="76"/>
      <c r="B20" s="77"/>
      <c r="C20" s="77"/>
      <c r="D20" s="78"/>
      <c r="E20" s="130" t="s">
        <v>59</v>
      </c>
      <c r="F20" s="132" t="s">
        <v>18</v>
      </c>
      <c r="G20" s="23" t="s">
        <v>18</v>
      </c>
      <c r="H20" s="43">
        <f>'2019년 비지정후원 직간접비사용내역'!H20+'2019년 비지정후원 직간접비사용내역'!I20</f>
        <v>0</v>
      </c>
      <c r="I20" s="44">
        <f t="shared" si="0"/>
        <v>0</v>
      </c>
      <c r="J20" s="43">
        <f>'2019년 지정후원 직간접비사용내역'!H20+'2019년 지정후원 직간접비사용내역'!I20</f>
        <v>0</v>
      </c>
      <c r="K20" s="44">
        <f t="shared" si="1"/>
        <v>0</v>
      </c>
      <c r="L20" s="46"/>
    </row>
    <row r="21" spans="1:12" ht="19.5" customHeight="1">
      <c r="A21" s="76" t="s">
        <v>68</v>
      </c>
      <c r="B21" s="77"/>
      <c r="C21" s="77"/>
      <c r="D21" s="78"/>
      <c r="E21" s="128"/>
      <c r="F21" s="133"/>
      <c r="G21" s="23" t="s">
        <v>25</v>
      </c>
      <c r="H21" s="43">
        <f>'2019년 비지정후원 직간접비사용내역'!H21+'2019년 비지정후원 직간접비사용내역'!I21</f>
        <v>1989671</v>
      </c>
      <c r="I21" s="44">
        <f t="shared" si="0"/>
        <v>0.2797904065520593</v>
      </c>
      <c r="J21" s="43">
        <f>'2019년 지정후원 직간접비사용내역'!H21+'2019년 지정후원 직간접비사용내역'!I21</f>
        <v>41893719</v>
      </c>
      <c r="K21" s="44">
        <f t="shared" si="1"/>
        <v>0.9005612025339271</v>
      </c>
      <c r="L21" s="46"/>
    </row>
    <row r="22" spans="1:12" ht="19.5" customHeight="1">
      <c r="A22" s="79" t="s">
        <v>40</v>
      </c>
      <c r="B22" s="146">
        <v>3515094</v>
      </c>
      <c r="C22" s="146"/>
      <c r="D22" s="147"/>
      <c r="E22" s="131"/>
      <c r="F22" s="129"/>
      <c r="G22" s="23" t="s">
        <v>11</v>
      </c>
      <c r="H22" s="43">
        <f>'2019년 비지정후원 직간접비사용내역'!H22+'2019년 비지정후원 직간접비사용내역'!I22</f>
        <v>0</v>
      </c>
      <c r="I22" s="44">
        <f t="shared" si="0"/>
        <v>0</v>
      </c>
      <c r="J22" s="43">
        <f>'2019년 지정후원 직간접비사용내역'!H22+'2019년 지정후원 직간접비사용내역'!I22</f>
        <v>0</v>
      </c>
      <c r="K22" s="44">
        <f t="shared" si="1"/>
        <v>0</v>
      </c>
      <c r="L22" s="46"/>
    </row>
    <row r="23" spans="1:12" ht="19.5" customHeight="1">
      <c r="A23" s="79" t="s">
        <v>42</v>
      </c>
      <c r="B23" s="144">
        <v>0</v>
      </c>
      <c r="C23" s="144"/>
      <c r="D23" s="145"/>
      <c r="E23" s="130" t="s">
        <v>60</v>
      </c>
      <c r="F23" s="132" t="s">
        <v>50</v>
      </c>
      <c r="G23" s="23" t="s">
        <v>5</v>
      </c>
      <c r="H23" s="43">
        <f>'2019년 비지정후원 직간접비사용내역'!H23+'2019년 비지정후원 직간접비사용내역'!I23</f>
        <v>0</v>
      </c>
      <c r="I23" s="44">
        <f t="shared" si="0"/>
        <v>0</v>
      </c>
      <c r="J23" s="43">
        <f>'2019년 지정후원 직간접비사용내역'!H23+'2019년 지정후원 직간접비사용내역'!I23</f>
        <v>0</v>
      </c>
      <c r="K23" s="44">
        <f t="shared" si="1"/>
        <v>0</v>
      </c>
      <c r="L23" s="46"/>
    </row>
    <row r="24" spans="1:12" ht="19.5" customHeight="1">
      <c r="A24" s="82" t="s">
        <v>38</v>
      </c>
      <c r="B24" s="142">
        <v>17754918</v>
      </c>
      <c r="C24" s="142"/>
      <c r="D24" s="143"/>
      <c r="E24" s="128"/>
      <c r="F24" s="133"/>
      <c r="G24" s="23" t="s">
        <v>3</v>
      </c>
      <c r="H24" s="43">
        <f>'2019년 비지정후원 직간접비사용내역'!H24+'2019년 비지정후원 직간접비사용내역'!I24</f>
        <v>241500</v>
      </c>
      <c r="I24" s="44">
        <f t="shared" si="0"/>
        <v>0.033960078416141314</v>
      </c>
      <c r="J24" s="43">
        <f>'2019년 지정후원 직간접비사용내역'!H24+'2019년 지정후원 직간접비사용내역'!I24</f>
        <v>0</v>
      </c>
      <c r="K24" s="44">
        <f t="shared" si="1"/>
        <v>0</v>
      </c>
      <c r="L24" s="46"/>
    </row>
    <row r="25" spans="1:12" ht="19.5" customHeight="1">
      <c r="A25" s="148">
        <f>B22+B23+B24</f>
        <v>21270012</v>
      </c>
      <c r="B25" s="149"/>
      <c r="C25" s="149"/>
      <c r="D25" s="150"/>
      <c r="E25" s="128"/>
      <c r="F25" s="133"/>
      <c r="G25" s="23" t="s">
        <v>26</v>
      </c>
      <c r="H25" s="43">
        <f>'2019년 비지정후원 직간접비사용내역'!H25+'2019년 비지정후원 직간접비사용내역'!I25</f>
        <v>0</v>
      </c>
      <c r="I25" s="44">
        <f t="shared" si="0"/>
        <v>0</v>
      </c>
      <c r="J25" s="43">
        <f>'2019년 지정후원 직간접비사용내역'!H25+'2019년 지정후원 직간접비사용내역'!I25</f>
        <v>0</v>
      </c>
      <c r="K25" s="44">
        <f t="shared" si="1"/>
        <v>0</v>
      </c>
      <c r="L25" s="46"/>
    </row>
    <row r="26" spans="1:12" ht="19.5" customHeight="1">
      <c r="A26" s="79"/>
      <c r="B26" s="80"/>
      <c r="C26" s="80"/>
      <c r="D26" s="81"/>
      <c r="E26" s="128"/>
      <c r="F26" s="133"/>
      <c r="G26" s="23" t="s">
        <v>23</v>
      </c>
      <c r="H26" s="43">
        <f>'2019년 비지정후원 직간접비사용내역'!H26+'2019년 비지정후원 직간접비사용내역'!I26</f>
        <v>244500</v>
      </c>
      <c r="I26" s="44">
        <f t="shared" si="0"/>
        <v>0.03438194274429214</v>
      </c>
      <c r="J26" s="43">
        <f>'2019년 지정후원 직간접비사용내역'!H26+'2019년 지정후원 직간접비사용내역'!I26</f>
        <v>0</v>
      </c>
      <c r="K26" s="44">
        <f t="shared" si="1"/>
        <v>0</v>
      </c>
      <c r="L26" s="46"/>
    </row>
    <row r="27" spans="1:12" ht="19.5" customHeight="1">
      <c r="A27" s="79"/>
      <c r="B27" s="80"/>
      <c r="C27" s="80"/>
      <c r="D27" s="81"/>
      <c r="E27" s="128"/>
      <c r="F27" s="133"/>
      <c r="G27" s="23" t="s">
        <v>24</v>
      </c>
      <c r="H27" s="43">
        <f>'2019년 비지정후원 직간접비사용내역'!H27+'2019년 비지정후원 직간접비사용내역'!I27</f>
        <v>0</v>
      </c>
      <c r="I27" s="44">
        <f t="shared" si="0"/>
        <v>0</v>
      </c>
      <c r="J27" s="43">
        <f>'2019년 지정후원 직간접비사용내역'!H27+'2019년 지정후원 직간접비사용내역'!I27</f>
        <v>0</v>
      </c>
      <c r="K27" s="44">
        <f t="shared" si="1"/>
        <v>0</v>
      </c>
      <c r="L27" s="46"/>
    </row>
    <row r="28" spans="1:12" ht="19.5" customHeight="1">
      <c r="A28" s="79"/>
      <c r="B28" s="80"/>
      <c r="C28" s="80"/>
      <c r="D28" s="81"/>
      <c r="E28" s="128"/>
      <c r="F28" s="129"/>
      <c r="G28" s="23" t="s">
        <v>53</v>
      </c>
      <c r="H28" s="43">
        <f>'2019년 비지정후원 직간접비사용내역'!H28+'2019년 비지정후원 직간접비사용내역'!I28</f>
        <v>1870</v>
      </c>
      <c r="I28" s="44">
        <f t="shared" si="0"/>
        <v>0.00026296209788068017</v>
      </c>
      <c r="J28" s="43">
        <f>'2019년 지정후원 직간접비사용내역'!H28+'2019년 지정후원 직간접비사용내역'!I28</f>
        <v>0</v>
      </c>
      <c r="K28" s="44">
        <f t="shared" si="1"/>
        <v>0</v>
      </c>
      <c r="L28" s="46"/>
    </row>
    <row r="29" spans="1:12" ht="19.5" customHeight="1">
      <c r="A29" s="79"/>
      <c r="B29" s="80"/>
      <c r="C29" s="80"/>
      <c r="D29" s="81"/>
      <c r="E29" s="128"/>
      <c r="F29" s="54" t="s">
        <v>56</v>
      </c>
      <c r="G29" s="27" t="s">
        <v>54</v>
      </c>
      <c r="H29" s="43">
        <f>'2019년 비지정후원 직간접비사용내역'!H29+'2019년 비지정후원 직간접비사용내역'!I29</f>
        <v>3674600</v>
      </c>
      <c r="I29" s="44">
        <f t="shared" si="0"/>
        <v>0.5167275534076724</v>
      </c>
      <c r="J29" s="43">
        <f>'2019년 지정후원 직간접비사용내역'!H29+'2019년 지정후원 직간접비사용내역'!I29</f>
        <v>4295850</v>
      </c>
      <c r="K29" s="44">
        <f t="shared" si="1"/>
        <v>0.09234500861347189</v>
      </c>
      <c r="L29" s="46"/>
    </row>
    <row r="30" spans="1:12" ht="19.5" customHeight="1">
      <c r="A30" s="79"/>
      <c r="B30" s="80"/>
      <c r="C30" s="80"/>
      <c r="D30" s="81"/>
      <c r="E30" s="131"/>
      <c r="F30" s="54" t="s">
        <v>57</v>
      </c>
      <c r="G30" s="27" t="s">
        <v>42</v>
      </c>
      <c r="H30" s="43">
        <f>'2019년 비지정후원 직간접비사용내역'!H30+'2019년 비지정후원 직간접비사용내역'!I30</f>
        <v>0</v>
      </c>
      <c r="I30" s="44">
        <f>H30/$H$31</f>
        <v>0</v>
      </c>
      <c r="J30" s="43">
        <f>'2019년 지정후원 직간접비사용내역'!H30+'2019년 지정후원 직간접비사용내역'!I30</f>
        <v>300000</v>
      </c>
      <c r="K30" s="44">
        <f>J30/$J$31</f>
        <v>0.006448898956909941</v>
      </c>
      <c r="L30" s="46"/>
    </row>
    <row r="31" spans="1:12" ht="14.25" thickBot="1">
      <c r="A31" s="89"/>
      <c r="B31" s="90"/>
      <c r="C31" s="90"/>
      <c r="D31" s="91"/>
      <c r="E31" s="124" t="s">
        <v>41</v>
      </c>
      <c r="F31" s="125"/>
      <c r="G31" s="126"/>
      <c r="H31" s="49">
        <f>SUM(H5:H30)</f>
        <v>7111291</v>
      </c>
      <c r="I31" s="50">
        <f>SUM(H5:H10,H14:H18,H22:H30)/$H$31</f>
        <v>0.7202095934479408</v>
      </c>
      <c r="J31" s="49">
        <f>SUM(J5:J30)</f>
        <v>46519569</v>
      </c>
      <c r="K31" s="50">
        <f>SUM(J5:J10,J14:J18,J22:J30)/$J$31</f>
        <v>0.09879390757038183</v>
      </c>
      <c r="L31" s="51"/>
    </row>
  </sheetData>
  <sheetProtection/>
  <mergeCells count="21">
    <mergeCell ref="A14:A15"/>
    <mergeCell ref="B14:B15"/>
    <mergeCell ref="B24:D24"/>
    <mergeCell ref="B23:D23"/>
    <mergeCell ref="B22:D22"/>
    <mergeCell ref="A25:D25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C15" sqref="C15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8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9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0" t="s">
        <v>75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76</v>
      </c>
    </row>
    <row r="3" spans="1:10" ht="20.25" customHeight="1">
      <c r="A3" s="113" t="s">
        <v>0</v>
      </c>
      <c r="B3" s="114"/>
      <c r="C3" s="114"/>
      <c r="D3" s="159"/>
      <c r="E3" s="122" t="s">
        <v>2</v>
      </c>
      <c r="F3" s="122"/>
      <c r="G3" s="122"/>
      <c r="H3" s="122"/>
      <c r="I3" s="123"/>
      <c r="J3" s="160" t="s">
        <v>15</v>
      </c>
    </row>
    <row r="4" spans="1:10" ht="20.25" customHeight="1" thickBot="1">
      <c r="A4" s="116" t="s">
        <v>13</v>
      </c>
      <c r="B4" s="117"/>
      <c r="C4" s="52" t="s">
        <v>14</v>
      </c>
      <c r="D4" s="6" t="s">
        <v>15</v>
      </c>
      <c r="E4" s="124" t="s">
        <v>13</v>
      </c>
      <c r="F4" s="125"/>
      <c r="G4" s="126"/>
      <c r="H4" s="7" t="s">
        <v>20</v>
      </c>
      <c r="I4" s="8" t="s">
        <v>21</v>
      </c>
      <c r="J4" s="161"/>
    </row>
    <row r="5" spans="1:10" ht="19.5" customHeight="1">
      <c r="A5" s="53" t="s">
        <v>1</v>
      </c>
      <c r="B5" s="61" t="s">
        <v>38</v>
      </c>
      <c r="C5" s="60">
        <v>6225420</v>
      </c>
      <c r="D5" s="12"/>
      <c r="E5" s="156" t="s">
        <v>55</v>
      </c>
      <c r="F5" s="158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17" t="s">
        <v>71</v>
      </c>
      <c r="C6" s="64">
        <v>0</v>
      </c>
      <c r="D6" s="12"/>
      <c r="E6" s="152"/>
      <c r="F6" s="133"/>
      <c r="G6" s="23" t="s">
        <v>44</v>
      </c>
      <c r="H6" s="68">
        <v>0</v>
      </c>
      <c r="I6" s="69">
        <v>0</v>
      </c>
      <c r="J6" s="25"/>
    </row>
    <row r="7" spans="1:10" ht="19.5" customHeight="1">
      <c r="A7" s="14"/>
      <c r="B7" s="17"/>
      <c r="C7" s="64"/>
      <c r="D7" s="12"/>
      <c r="E7" s="152"/>
      <c r="F7" s="133"/>
      <c r="G7" s="23" t="s">
        <v>45</v>
      </c>
      <c r="H7" s="68">
        <v>0</v>
      </c>
      <c r="I7" s="69">
        <v>0</v>
      </c>
      <c r="J7" s="25"/>
    </row>
    <row r="8" spans="1:10" ht="19.5" customHeight="1">
      <c r="A8" s="14"/>
      <c r="B8" s="21"/>
      <c r="C8" s="63"/>
      <c r="D8" s="19"/>
      <c r="E8" s="152"/>
      <c r="F8" s="133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7"/>
      <c r="C9" s="64"/>
      <c r="D9" s="23"/>
      <c r="E9" s="152"/>
      <c r="F9" s="133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17"/>
      <c r="C10" s="64"/>
      <c r="D10" s="23"/>
      <c r="E10" s="152"/>
      <c r="F10" s="129"/>
      <c r="G10" s="23" t="s">
        <v>28</v>
      </c>
      <c r="H10" s="71">
        <v>0</v>
      </c>
      <c r="I10" s="69">
        <v>0</v>
      </c>
      <c r="J10" s="25"/>
    </row>
    <row r="11" spans="1:10" ht="19.5" customHeight="1">
      <c r="A11" s="14"/>
      <c r="B11" s="65"/>
      <c r="C11" s="62"/>
      <c r="D11" s="23"/>
      <c r="E11" s="152"/>
      <c r="F11" s="137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21"/>
      <c r="C12" s="22"/>
      <c r="D12" s="23"/>
      <c r="E12" s="152"/>
      <c r="F12" s="135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18"/>
      <c r="C13" s="18"/>
      <c r="D13" s="23"/>
      <c r="E13" s="152"/>
      <c r="F13" s="136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26"/>
      <c r="D14" s="19"/>
      <c r="E14" s="152"/>
      <c r="F14" s="137" t="s">
        <v>50</v>
      </c>
      <c r="G14" s="23" t="s">
        <v>10</v>
      </c>
      <c r="H14" s="68">
        <v>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52"/>
      <c r="F15" s="135"/>
      <c r="G15" s="23" t="s">
        <v>51</v>
      </c>
      <c r="H15" s="68">
        <v>536100</v>
      </c>
      <c r="I15" s="69">
        <v>0</v>
      </c>
      <c r="J15" s="25" t="s">
        <v>82</v>
      </c>
    </row>
    <row r="16" spans="1:10" ht="19.5" customHeight="1">
      <c r="A16" s="14"/>
      <c r="B16" s="18"/>
      <c r="C16" s="18"/>
      <c r="D16" s="23"/>
      <c r="E16" s="152"/>
      <c r="F16" s="135"/>
      <c r="G16" s="23" t="s">
        <v>4</v>
      </c>
      <c r="H16" s="68">
        <v>34050</v>
      </c>
      <c r="I16" s="69">
        <v>0</v>
      </c>
      <c r="J16" s="25" t="s">
        <v>83</v>
      </c>
    </row>
    <row r="17" spans="1:10" ht="19.5" customHeight="1">
      <c r="A17" s="14"/>
      <c r="B17" s="18"/>
      <c r="C17" s="18"/>
      <c r="D17" s="23"/>
      <c r="E17" s="152"/>
      <c r="F17" s="135"/>
      <c r="G17" s="23" t="s">
        <v>6</v>
      </c>
      <c r="H17" s="68">
        <v>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52"/>
      <c r="F18" s="135"/>
      <c r="G18" s="23" t="s">
        <v>17</v>
      </c>
      <c r="H18" s="68">
        <v>389000</v>
      </c>
      <c r="I18" s="69">
        <v>0</v>
      </c>
      <c r="J18" s="25" t="s">
        <v>84</v>
      </c>
    </row>
    <row r="19" spans="1:10" ht="19.5" customHeight="1">
      <c r="A19" s="14"/>
      <c r="B19" s="18"/>
      <c r="C19" s="18"/>
      <c r="D19" s="23"/>
      <c r="E19" s="157"/>
      <c r="F19" s="136"/>
      <c r="G19" s="23" t="s">
        <v>27</v>
      </c>
      <c r="H19" s="68">
        <v>0</v>
      </c>
      <c r="I19" s="69">
        <v>0</v>
      </c>
      <c r="J19" s="25"/>
    </row>
    <row r="20" spans="1:10" ht="19.5" customHeight="1">
      <c r="A20" s="14"/>
      <c r="B20" s="18"/>
      <c r="C20" s="18"/>
      <c r="D20" s="23"/>
      <c r="E20" s="152" t="s">
        <v>52</v>
      </c>
      <c r="F20" s="137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52"/>
      <c r="F21" s="135"/>
      <c r="G21" s="23" t="s">
        <v>25</v>
      </c>
      <c r="H21" s="68">
        <v>0</v>
      </c>
      <c r="I21" s="69">
        <v>1989671</v>
      </c>
      <c r="J21" s="25" t="s">
        <v>86</v>
      </c>
    </row>
    <row r="22" spans="1:10" ht="19.5" customHeight="1">
      <c r="A22" s="14"/>
      <c r="B22" s="18"/>
      <c r="C22" s="18"/>
      <c r="D22" s="23"/>
      <c r="E22" s="157"/>
      <c r="F22" s="136"/>
      <c r="G22" s="23" t="s">
        <v>11</v>
      </c>
      <c r="H22" s="68">
        <v>0</v>
      </c>
      <c r="I22" s="69">
        <v>0</v>
      </c>
      <c r="J22" s="25"/>
    </row>
    <row r="23" spans="1:10" ht="19.5" customHeight="1">
      <c r="A23" s="14"/>
      <c r="B23" s="18"/>
      <c r="C23" s="18"/>
      <c r="D23" s="23"/>
      <c r="E23" s="151" t="s">
        <v>19</v>
      </c>
      <c r="F23" s="137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52"/>
      <c r="F24" s="135"/>
      <c r="G24" s="23" t="s">
        <v>3</v>
      </c>
      <c r="H24" s="68">
        <v>241500</v>
      </c>
      <c r="I24" s="69">
        <v>0</v>
      </c>
      <c r="J24" s="25" t="s">
        <v>88</v>
      </c>
    </row>
    <row r="25" spans="1:10" ht="19.5" customHeight="1">
      <c r="A25" s="14"/>
      <c r="B25" s="18"/>
      <c r="C25" s="18"/>
      <c r="D25" s="23"/>
      <c r="E25" s="152"/>
      <c r="F25" s="135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52"/>
      <c r="F26" s="135"/>
      <c r="G26" s="23" t="s">
        <v>23</v>
      </c>
      <c r="H26" s="68">
        <v>244500</v>
      </c>
      <c r="I26" s="69">
        <v>0</v>
      </c>
      <c r="J26" s="25" t="s">
        <v>87</v>
      </c>
    </row>
    <row r="27" spans="1:10" ht="19.5" customHeight="1">
      <c r="A27" s="14"/>
      <c r="B27" s="18"/>
      <c r="C27" s="18"/>
      <c r="D27" s="23"/>
      <c r="E27" s="152"/>
      <c r="F27" s="135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52"/>
      <c r="F28" s="136"/>
      <c r="G28" s="23" t="s">
        <v>53</v>
      </c>
      <c r="H28" s="68">
        <v>1870</v>
      </c>
      <c r="I28" s="69">
        <v>0</v>
      </c>
      <c r="J28" s="104"/>
    </row>
    <row r="29" spans="1:10" ht="19.5" customHeight="1">
      <c r="A29" s="14"/>
      <c r="B29" s="18"/>
      <c r="C29" s="18"/>
      <c r="D29" s="23"/>
      <c r="E29" s="152"/>
      <c r="F29" s="54" t="s">
        <v>61</v>
      </c>
      <c r="G29" s="23" t="s">
        <v>54</v>
      </c>
      <c r="H29" s="68">
        <v>3674600</v>
      </c>
      <c r="I29" s="69">
        <v>0</v>
      </c>
      <c r="J29" s="105"/>
    </row>
    <row r="30" spans="1:10" ht="19.5" customHeight="1" thickBot="1">
      <c r="A30" s="59"/>
      <c r="B30" s="29"/>
      <c r="C30" s="29"/>
      <c r="D30" s="27"/>
      <c r="E30" s="153"/>
      <c r="F30" s="58"/>
      <c r="G30" s="57" t="s">
        <v>73</v>
      </c>
      <c r="H30" s="72">
        <v>0</v>
      </c>
      <c r="I30" s="73">
        <v>0</v>
      </c>
      <c r="J30" s="56"/>
    </row>
    <row r="31" spans="1:13" ht="27" customHeight="1" thickBot="1">
      <c r="A31" s="30" t="s">
        <v>12</v>
      </c>
      <c r="B31" s="31"/>
      <c r="C31" s="31">
        <f>C5+C6</f>
        <v>6225420</v>
      </c>
      <c r="D31" s="32"/>
      <c r="E31" s="55"/>
      <c r="F31" s="154" t="s">
        <v>22</v>
      </c>
      <c r="G31" s="155"/>
      <c r="H31" s="33">
        <f>SUM(H5:H30)</f>
        <v>5121620</v>
      </c>
      <c r="I31" s="34">
        <f>SUM(I5:I30)</f>
        <v>1989671</v>
      </c>
      <c r="J31" s="35"/>
      <c r="L31" s="36"/>
      <c r="M31" s="36"/>
    </row>
    <row r="32" spans="6:10" ht="27" customHeight="1" thickBot="1">
      <c r="F32" s="154" t="s">
        <v>63</v>
      </c>
      <c r="G32" s="155"/>
      <c r="H32" s="106">
        <f>H31/(H31+I31)</f>
        <v>0.7202095934479408</v>
      </c>
      <c r="I32" s="107">
        <f>I31/(H31+I31)</f>
        <v>0.2797904065520593</v>
      </c>
      <c r="J32" s="37"/>
    </row>
    <row r="34" ht="16.5">
      <c r="H34" s="36"/>
    </row>
    <row r="35" spans="8:10" ht="16.5">
      <c r="H35" s="40"/>
      <c r="J35" s="1"/>
    </row>
    <row r="36" spans="8:10" ht="16.5">
      <c r="H36" s="39"/>
      <c r="J36" s="1"/>
    </row>
    <row r="37" spans="8:10" ht="16.5">
      <c r="H37" s="40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C16" sqref="C16"/>
    </sheetView>
  </sheetViews>
  <sheetFormatPr defaultColWidth="8.88671875" defaultRowHeight="13.5"/>
  <cols>
    <col min="1" max="1" width="10.77734375" style="1" customWidth="1"/>
    <col min="2" max="2" width="16.5546875" style="1" customWidth="1"/>
    <col min="3" max="3" width="11.10546875" style="1" bestFit="1" customWidth="1"/>
    <col min="4" max="4" width="10.99609375" style="1" bestFit="1" customWidth="1"/>
    <col min="5" max="5" width="8.77734375" style="1" customWidth="1"/>
    <col min="6" max="6" width="10.77734375" style="38" customWidth="1"/>
    <col min="7" max="7" width="19.5546875" style="1" bestFit="1" customWidth="1"/>
    <col min="8" max="9" width="11.10546875" style="1" bestFit="1" customWidth="1"/>
    <col min="10" max="10" width="37.77734375" style="39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77</v>
      </c>
    </row>
    <row r="3" spans="1:10" ht="20.25" customHeight="1">
      <c r="A3" s="113" t="s">
        <v>0</v>
      </c>
      <c r="B3" s="114"/>
      <c r="C3" s="114"/>
      <c r="D3" s="159"/>
      <c r="E3" s="122" t="s">
        <v>2</v>
      </c>
      <c r="F3" s="122"/>
      <c r="G3" s="122"/>
      <c r="H3" s="122"/>
      <c r="I3" s="123"/>
      <c r="J3" s="160" t="s">
        <v>15</v>
      </c>
    </row>
    <row r="4" spans="1:10" ht="20.25" customHeight="1" thickBot="1">
      <c r="A4" s="116" t="s">
        <v>13</v>
      </c>
      <c r="B4" s="117"/>
      <c r="C4" s="5" t="s">
        <v>14</v>
      </c>
      <c r="D4" s="6" t="s">
        <v>15</v>
      </c>
      <c r="E4" s="124" t="s">
        <v>13</v>
      </c>
      <c r="F4" s="125"/>
      <c r="G4" s="126"/>
      <c r="H4" s="7" t="s">
        <v>20</v>
      </c>
      <c r="I4" s="8" t="s">
        <v>21</v>
      </c>
      <c r="J4" s="161"/>
    </row>
    <row r="5" spans="1:10" ht="19.5" customHeight="1">
      <c r="A5" s="53" t="s">
        <v>1</v>
      </c>
      <c r="B5" s="98" t="s">
        <v>42</v>
      </c>
      <c r="C5" s="100">
        <v>150000</v>
      </c>
      <c r="D5" s="102"/>
      <c r="E5" s="156" t="s">
        <v>55</v>
      </c>
      <c r="F5" s="158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99" t="s">
        <v>70</v>
      </c>
      <c r="C6" s="101">
        <v>140000</v>
      </c>
      <c r="D6" s="102"/>
      <c r="E6" s="152"/>
      <c r="F6" s="133"/>
      <c r="G6" s="23" t="s">
        <v>44</v>
      </c>
      <c r="H6" s="68">
        <v>0</v>
      </c>
      <c r="I6" s="69">
        <v>0</v>
      </c>
      <c r="J6" s="25"/>
    </row>
    <row r="7" spans="1:10" ht="16.5">
      <c r="A7" s="108"/>
      <c r="B7" s="110" t="s">
        <v>74</v>
      </c>
      <c r="C7" s="18">
        <v>3658719</v>
      </c>
      <c r="D7" s="109"/>
      <c r="E7" s="152"/>
      <c r="F7" s="133"/>
      <c r="G7" s="23" t="s">
        <v>45</v>
      </c>
      <c r="H7" s="68">
        <v>0</v>
      </c>
      <c r="I7" s="69">
        <v>0</v>
      </c>
      <c r="J7" s="25"/>
    </row>
    <row r="8" spans="1:10" ht="16.5">
      <c r="A8" s="108"/>
      <c r="B8" s="110" t="s">
        <v>81</v>
      </c>
      <c r="C8" s="18">
        <v>250000</v>
      </c>
      <c r="D8" s="109"/>
      <c r="E8" s="152"/>
      <c r="F8" s="133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11"/>
      <c r="C9" s="60"/>
      <c r="D9" s="112"/>
      <c r="E9" s="152"/>
      <c r="F9" s="133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21"/>
      <c r="C10" s="63"/>
      <c r="D10" s="23"/>
      <c r="E10" s="152"/>
      <c r="F10" s="129"/>
      <c r="G10" s="23" t="s">
        <v>28</v>
      </c>
      <c r="H10" s="68">
        <v>0</v>
      </c>
      <c r="I10" s="69">
        <v>0</v>
      </c>
      <c r="J10" s="25"/>
    </row>
    <row r="11" spans="1:10" ht="19.5" customHeight="1">
      <c r="A11" s="14"/>
      <c r="B11" s="75"/>
      <c r="C11" s="75"/>
      <c r="D11" s="23"/>
      <c r="E11" s="152"/>
      <c r="F11" s="137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75"/>
      <c r="C12" s="75"/>
      <c r="D12" s="23"/>
      <c r="E12" s="152"/>
      <c r="F12" s="135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75"/>
      <c r="C13" s="75"/>
      <c r="D13" s="23"/>
      <c r="E13" s="152"/>
      <c r="F13" s="135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75"/>
      <c r="C14" s="75"/>
      <c r="D14" s="19"/>
      <c r="E14" s="152"/>
      <c r="F14" s="137" t="s">
        <v>50</v>
      </c>
      <c r="G14" s="23" t="s">
        <v>10</v>
      </c>
      <c r="H14" s="68">
        <v>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52"/>
      <c r="F15" s="135"/>
      <c r="G15" s="23" t="s">
        <v>51</v>
      </c>
      <c r="H15" s="68">
        <v>0</v>
      </c>
      <c r="I15" s="69">
        <v>0</v>
      </c>
      <c r="J15" s="25"/>
    </row>
    <row r="16" spans="1:10" ht="19.5" customHeight="1">
      <c r="A16" s="14"/>
      <c r="B16" s="18"/>
      <c r="C16" s="18"/>
      <c r="D16" s="23"/>
      <c r="E16" s="152"/>
      <c r="F16" s="135"/>
      <c r="G16" s="23" t="s">
        <v>4</v>
      </c>
      <c r="H16" s="68">
        <v>0</v>
      </c>
      <c r="I16" s="69">
        <v>0</v>
      </c>
      <c r="J16" s="25"/>
    </row>
    <row r="17" spans="1:10" ht="19.5" customHeight="1">
      <c r="A17" s="14"/>
      <c r="B17" s="18"/>
      <c r="C17" s="18"/>
      <c r="D17" s="23"/>
      <c r="E17" s="152"/>
      <c r="F17" s="135"/>
      <c r="G17" s="23" t="s">
        <v>6</v>
      </c>
      <c r="H17" s="68">
        <v>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52"/>
      <c r="F18" s="135"/>
      <c r="G18" s="23" t="s">
        <v>17</v>
      </c>
      <c r="H18" s="68">
        <v>0</v>
      </c>
      <c r="I18" s="69">
        <v>0</v>
      </c>
      <c r="J18" s="25"/>
    </row>
    <row r="19" spans="1:10" ht="19.5" customHeight="1">
      <c r="A19" s="14"/>
      <c r="B19" s="18"/>
      <c r="C19" s="18"/>
      <c r="D19" s="23"/>
      <c r="E19" s="157"/>
      <c r="F19" s="136"/>
      <c r="G19" s="23" t="s">
        <v>27</v>
      </c>
      <c r="H19" s="68">
        <v>0</v>
      </c>
      <c r="I19" s="69">
        <v>30000</v>
      </c>
      <c r="J19" s="103" t="s">
        <v>85</v>
      </c>
    </row>
    <row r="20" spans="1:10" ht="19.5" customHeight="1">
      <c r="A20" s="14"/>
      <c r="B20" s="18"/>
      <c r="C20" s="18"/>
      <c r="D20" s="23"/>
      <c r="E20" s="152" t="s">
        <v>52</v>
      </c>
      <c r="F20" s="137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52"/>
      <c r="F21" s="135"/>
      <c r="G21" s="23" t="s">
        <v>25</v>
      </c>
      <c r="H21" s="68">
        <v>0</v>
      </c>
      <c r="I21" s="69">
        <v>41893719</v>
      </c>
      <c r="J21" s="25" t="s">
        <v>90</v>
      </c>
    </row>
    <row r="22" spans="1:10" ht="19.5" customHeight="1">
      <c r="A22" s="14"/>
      <c r="B22" s="18"/>
      <c r="C22" s="18"/>
      <c r="D22" s="23"/>
      <c r="E22" s="157"/>
      <c r="F22" s="136"/>
      <c r="G22" s="23" t="s">
        <v>11</v>
      </c>
      <c r="H22" s="68">
        <v>0</v>
      </c>
      <c r="I22" s="69">
        <v>0</v>
      </c>
      <c r="J22" s="25"/>
    </row>
    <row r="23" spans="1:10" ht="19.5" customHeight="1">
      <c r="A23" s="14"/>
      <c r="B23" s="18"/>
      <c r="C23" s="18"/>
      <c r="D23" s="23"/>
      <c r="E23" s="151" t="s">
        <v>19</v>
      </c>
      <c r="F23" s="137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52"/>
      <c r="F24" s="135"/>
      <c r="G24" s="23" t="s">
        <v>3</v>
      </c>
      <c r="H24" s="68">
        <v>0</v>
      </c>
      <c r="I24" s="69">
        <v>0</v>
      </c>
      <c r="J24" s="25"/>
    </row>
    <row r="25" spans="1:10" ht="19.5" customHeight="1">
      <c r="A25" s="14"/>
      <c r="B25" s="18"/>
      <c r="C25" s="18"/>
      <c r="D25" s="23"/>
      <c r="E25" s="152"/>
      <c r="F25" s="135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52"/>
      <c r="F26" s="135"/>
      <c r="G26" s="23" t="s">
        <v>23</v>
      </c>
      <c r="H26" s="68">
        <v>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52"/>
      <c r="F27" s="135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52"/>
      <c r="F28" s="136"/>
      <c r="G28" s="23" t="s">
        <v>53</v>
      </c>
      <c r="H28" s="69">
        <v>0</v>
      </c>
      <c r="I28" s="69">
        <v>0</v>
      </c>
      <c r="J28" s="25"/>
    </row>
    <row r="29" spans="1:10" ht="19.5" customHeight="1">
      <c r="A29" s="14"/>
      <c r="B29" s="18"/>
      <c r="C29" s="18"/>
      <c r="D29" s="23"/>
      <c r="E29" s="152"/>
      <c r="F29" s="54" t="s">
        <v>61</v>
      </c>
      <c r="G29" s="23" t="s">
        <v>54</v>
      </c>
      <c r="H29" s="68">
        <v>4295850</v>
      </c>
      <c r="I29" s="69">
        <v>0</v>
      </c>
      <c r="J29" s="25" t="s">
        <v>91</v>
      </c>
    </row>
    <row r="30" spans="1:10" ht="19.5" customHeight="1" thickBot="1">
      <c r="A30" s="28"/>
      <c r="B30" s="29"/>
      <c r="C30" s="29"/>
      <c r="D30" s="27"/>
      <c r="E30" s="153"/>
      <c r="F30" s="58" t="s">
        <v>62</v>
      </c>
      <c r="G30" s="57" t="s">
        <v>42</v>
      </c>
      <c r="H30" s="72">
        <v>300000</v>
      </c>
      <c r="I30" s="73">
        <v>0</v>
      </c>
      <c r="J30" s="56" t="s">
        <v>89</v>
      </c>
    </row>
    <row r="31" spans="1:13" ht="27" customHeight="1" thickBot="1">
      <c r="A31" s="30" t="s">
        <v>12</v>
      </c>
      <c r="B31" s="31"/>
      <c r="C31" s="31">
        <f>C5+C6+C7+C8+C9</f>
        <v>4198719</v>
      </c>
      <c r="D31" s="32"/>
      <c r="E31" s="55"/>
      <c r="F31" s="154" t="s">
        <v>22</v>
      </c>
      <c r="G31" s="155"/>
      <c r="H31" s="33">
        <f>SUM(H5:H30)</f>
        <v>4595850</v>
      </c>
      <c r="I31" s="34">
        <f>SUM(I5:I30)</f>
        <v>41923719</v>
      </c>
      <c r="J31" s="35"/>
      <c r="L31" s="36"/>
      <c r="M31" s="36"/>
    </row>
    <row r="33" ht="16.5">
      <c r="H33" s="36"/>
    </row>
    <row r="34" spans="8:10" ht="16.5">
      <c r="H34" s="40"/>
      <c r="J34" s="1"/>
    </row>
    <row r="35" spans="8:10" ht="16.5">
      <c r="H35" s="39"/>
      <c r="J35" s="1"/>
    </row>
    <row r="36" spans="8:10" ht="16.5">
      <c r="H36" s="40"/>
      <c r="J36" s="1"/>
    </row>
  </sheetData>
  <sheetProtection/>
  <mergeCells count="15">
    <mergeCell ref="E5:E19"/>
    <mergeCell ref="F23:F28"/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2019-11-12T09:13:08Z</cp:lastPrinted>
  <dcterms:created xsi:type="dcterms:W3CDTF">2004-08-24T01:54:40Z</dcterms:created>
  <dcterms:modified xsi:type="dcterms:W3CDTF">2019-11-12T09:16:31Z</dcterms:modified>
  <cp:category/>
  <cp:version/>
  <cp:contentType/>
  <cp:contentStatus/>
</cp:coreProperties>
</file>